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859" activeTab="8"/>
  </bookViews>
  <sheets>
    <sheet name="Manns." sheetId="1" r:id="rId1"/>
    <sheet name="Bury" sheetId="2" r:id="rId2"/>
    <sheet name="Liest" sheetId="3" r:id="rId3"/>
    <sheet name="Brno" sheetId="4" r:id="rId4"/>
    <sheet name="Öst 1" sheetId="5" r:id="rId5"/>
    <sheet name="Öst 2" sheetId="6" r:id="rId6"/>
    <sheet name="Öst 3" sheetId="7" r:id="rId7"/>
    <sheet name="Sopron" sheetId="8" r:id="rId8"/>
    <sheet name="Dresd 1" sheetId="9" r:id="rId9"/>
    <sheet name="Gerätestatistik" sheetId="10" r:id="rId10"/>
    <sheet name="Liste" sheetId="11" r:id="rId11"/>
    <sheet name="Gerätefinale" sheetId="12" r:id="rId12"/>
    <sheet name="Kari" sheetId="13" r:id="rId13"/>
    <sheet name="Abr.Kari.Sa" sheetId="14" r:id="rId14"/>
    <sheet name="Mw" sheetId="15" r:id="rId15"/>
    <sheet name="EwMk" sheetId="16" r:id="rId16"/>
    <sheet name="EwJk" sheetId="17" r:id="rId17"/>
    <sheet name="Vitcov" sheetId="18" r:id="rId18"/>
    <sheet name="Polen" sheetId="19" r:id="rId19"/>
    <sheet name="Dresd 2" sheetId="20" r:id="rId20"/>
    <sheet name="Ostrava" sheetId="21" r:id="rId21"/>
    <sheet name="ABC" sheetId="22" r:id="rId22"/>
    <sheet name="DEF" sheetId="23" r:id="rId23"/>
  </sheets>
  <externalReferences>
    <externalReference r:id="rId26"/>
    <externalReference r:id="rId27"/>
    <externalReference r:id="rId28"/>
  </externalReferences>
  <definedNames>
    <definedName name="Daimlercup">'[3]Wettkampfdaten'!$B$9</definedName>
    <definedName name="_xlnm.Print_Area" localSheetId="13">'Abr.Kari.Sa'!$A$1:$G$768</definedName>
    <definedName name="_xlnm.Print_Area" localSheetId="3">'Brno'!$A$1:$K$40</definedName>
    <definedName name="_xlnm.Print_Area" localSheetId="1">'Bury'!$A$1:$K$40</definedName>
    <definedName name="_xlnm.Print_Area" localSheetId="16">'EwJk'!$A$1:$G$17</definedName>
    <definedName name="_xlnm.Print_Area" localSheetId="11">'Gerätefinale'!$A$1:$L$104</definedName>
    <definedName name="_xlnm.Print_Area" localSheetId="9">'Gerätestatistik'!$A$1:$G$471</definedName>
    <definedName name="_xlnm.Print_Area" localSheetId="12">'Kari'!$A$1:$L$27</definedName>
    <definedName name="_xlnm.Print_Area" localSheetId="2">'Liest'!$A$1:$K$40</definedName>
    <definedName name="_xlnm.Print_Area" localSheetId="10">'Liste'!$A$3:$AJ$141</definedName>
    <definedName name="_xlnm.Print_Area" localSheetId="0">'Manns.'!$A$1:$O$16</definedName>
    <definedName name="_xlnm.Print_Area" localSheetId="14">'Mw'!$A$1:$D$8</definedName>
    <definedName name="_xlnm.Print_Area" localSheetId="17">'Vitcov'!$A$1:$K$40</definedName>
    <definedName name="GastPassNr">OFFSET(GastTi,1,2,ROWS(GastTi)-1,1)</definedName>
    <definedName name="GastTi">OFFSET('[2]Turnerinnen'!$K$4,,,COUNTA('[2]Turnerinnen'!$M$4:'[2]Turnerinnen'!$M$98),7)</definedName>
    <definedName name="Gastturnerinnen">OFFSET(GastTi,1,3,ROWS(GastTi)-1,1)</definedName>
    <definedName name="Gastverein">'[1]Wettkampfdaten'!$B$9</definedName>
    <definedName name="HeimPassNr">OFFSET(HeimTi,1,2,ROWS(HeimTi)-1,1)</definedName>
    <definedName name="HeimTi">OFFSET('[2]Turnerinnen'!$B$4,,,COUNTA('[2]Turnerinnen'!$D$4:'[2]Turnerinnen'!$D$98),7)</definedName>
    <definedName name="Heimturnerinnen">OFFSET(HeimTi,1,3,ROWS(HeimTi)-1,1)</definedName>
    <definedName name="Heimverein">'[1]Wettkampfdaten'!$B$8</definedName>
    <definedName name="In_Wertung">'[1]Wettkampfdaten'!$B$7</definedName>
    <definedName name="Kari_1">'[3]Kampfrichter'!$F$4</definedName>
    <definedName name="Liga">'[2]Wettkampfdaten'!$B$5</definedName>
    <definedName name="RStellen">'[2]Wettkampfdaten'!$B$15</definedName>
    <definedName name="Wettkampfort">'[3]Wettkampfdaten'!$B$10</definedName>
    <definedName name="Wettkampftag">'[2]Wettkampfdaten'!$B$9</definedName>
  </definedNames>
  <calcPr fullCalcOnLoad="1"/>
</workbook>
</file>

<file path=xl/sharedStrings.xml><?xml version="1.0" encoding="utf-8"?>
<sst xmlns="http://schemas.openxmlformats.org/spreadsheetml/2006/main" count="2105" uniqueCount="122">
  <si>
    <t>Pferdsprung</t>
  </si>
  <si>
    <t>K1</t>
  </si>
  <si>
    <t>K2</t>
  </si>
  <si>
    <t>K3</t>
  </si>
  <si>
    <t>K4</t>
  </si>
  <si>
    <t>Stufenbarren</t>
  </si>
  <si>
    <t>Schwebebalken</t>
  </si>
  <si>
    <t>Boden</t>
  </si>
  <si>
    <t>Mannschaftsergebnis</t>
  </si>
  <si>
    <t>Summe</t>
  </si>
  <si>
    <t>Platz</t>
  </si>
  <si>
    <t>Mannschaft</t>
  </si>
  <si>
    <t>Punkte</t>
  </si>
  <si>
    <t>Rang</t>
  </si>
  <si>
    <t>AK</t>
  </si>
  <si>
    <t>Name</t>
  </si>
  <si>
    <t>Verein</t>
  </si>
  <si>
    <t>Gesamtliste</t>
  </si>
  <si>
    <t>Mannschaften</t>
  </si>
  <si>
    <t>Sprung</t>
  </si>
  <si>
    <t>Klasse</t>
  </si>
  <si>
    <t>Pkte.</t>
  </si>
  <si>
    <t>Wettkampf</t>
  </si>
  <si>
    <t>Einzel - Meisterklasse</t>
  </si>
  <si>
    <t>Einzel - Juniorenklasse</t>
  </si>
  <si>
    <t>A-Note</t>
  </si>
  <si>
    <t>B-max.</t>
  </si>
  <si>
    <t>B1</t>
  </si>
  <si>
    <t>B2</t>
  </si>
  <si>
    <t>B3</t>
  </si>
  <si>
    <t>B4</t>
  </si>
  <si>
    <t>KP</t>
  </si>
  <si>
    <t>Endnote</t>
  </si>
  <si>
    <t>A_Note</t>
  </si>
  <si>
    <t>Max_B</t>
  </si>
  <si>
    <t xml:space="preserve">Mannschaften - Turnerinnen </t>
  </si>
  <si>
    <t>-----------------------</t>
  </si>
  <si>
    <t>------------------------</t>
  </si>
  <si>
    <t>----------------------</t>
  </si>
  <si>
    <t>B-Note</t>
  </si>
  <si>
    <t>--------------------------</t>
  </si>
  <si>
    <t>------------------------------</t>
  </si>
  <si>
    <t>-----------------------------</t>
  </si>
  <si>
    <t>Meisterklasse</t>
  </si>
  <si>
    <t>Juniorenklasse</t>
  </si>
  <si>
    <t>Meister</t>
  </si>
  <si>
    <t>Liestal</t>
  </si>
  <si>
    <t>Megan Roberts</t>
  </si>
  <si>
    <t>Rachel Waddigton</t>
  </si>
  <si>
    <t>Jessica Bond</t>
  </si>
  <si>
    <t>7. Schorndorfer Daimler - Cup</t>
  </si>
  <si>
    <t>Brno</t>
  </si>
  <si>
    <t>Sopron</t>
  </si>
  <si>
    <t>Kampfrichter</t>
  </si>
  <si>
    <t>Entfernung</t>
  </si>
  <si>
    <t>Beifahrer</t>
  </si>
  <si>
    <t>Datum</t>
  </si>
  <si>
    <t>Reisekostenabrechnung</t>
  </si>
  <si>
    <t>Tagegeld</t>
  </si>
  <si>
    <t>Fahrtkosten</t>
  </si>
  <si>
    <t>Öffentliche Verkehrsmittel (Belege beifügen)</t>
  </si>
  <si>
    <t>mit dem PKW hin und zurück</t>
  </si>
  <si>
    <t xml:space="preserve">km x </t>
  </si>
  <si>
    <t>/km =</t>
  </si>
  <si>
    <t>bei Mitfahrern</t>
  </si>
  <si>
    <t>Sonstige Kosten (Belege beifügen)</t>
  </si>
  <si>
    <t xml:space="preserve">Betrag erhalten, </t>
  </si>
  <si>
    <t>Kampfrichtereinsatz beim</t>
  </si>
  <si>
    <t xml:space="preserve">  in Schorndorf</t>
  </si>
  <si>
    <t>ÖVM</t>
  </si>
  <si>
    <t>-----------------</t>
  </si>
  <si>
    <t>----------------</t>
  </si>
  <si>
    <t>---------------</t>
  </si>
  <si>
    <t>--------------</t>
  </si>
  <si>
    <t>-------------</t>
  </si>
  <si>
    <t>------------</t>
  </si>
  <si>
    <t>------------------</t>
  </si>
  <si>
    <t>7. Gottlieb-Daimler-Cup 2009</t>
  </si>
  <si>
    <t>Junioren</t>
  </si>
  <si>
    <t>Schweiz</t>
  </si>
  <si>
    <t>Deutschland</t>
  </si>
  <si>
    <t>Tschechien</t>
  </si>
  <si>
    <t>England</t>
  </si>
  <si>
    <t>Land</t>
  </si>
  <si>
    <t>Österreich</t>
  </si>
  <si>
    <t xml:space="preserve">Bury </t>
  </si>
  <si>
    <t>Isabelle Amacker</t>
  </si>
  <si>
    <t>Nadine Schulz</t>
  </si>
  <si>
    <t>Rahel Amaker</t>
  </si>
  <si>
    <t>---------------------</t>
  </si>
  <si>
    <t>Veronika Veisová</t>
  </si>
  <si>
    <t>Veronika Baresová</t>
  </si>
  <si>
    <t>Sandra Freund</t>
  </si>
  <si>
    <t>Michaela Eidenberger</t>
  </si>
  <si>
    <t>Sabrina Rebh</t>
  </si>
  <si>
    <t>Susanne Schaller</t>
  </si>
  <si>
    <t>Constanze Tiefnig</t>
  </si>
  <si>
    <t>Katharina Schrank</t>
  </si>
  <si>
    <t>Lisa Domer</t>
  </si>
  <si>
    <t>Noemi Kalapati</t>
  </si>
  <si>
    <t>Österreich/Ungarn</t>
  </si>
  <si>
    <t>Carina Rettensteiner</t>
  </si>
  <si>
    <t>Szimonetta Lehota</t>
  </si>
  <si>
    <t>Dresden 1</t>
  </si>
  <si>
    <t>Julia Deckert</t>
  </si>
  <si>
    <t>Bianca Heimann</t>
  </si>
  <si>
    <t>Petra Hedvábná</t>
  </si>
  <si>
    <t>mmm</t>
  </si>
  <si>
    <t>-----------</t>
  </si>
  <si>
    <t>-------------------</t>
  </si>
  <si>
    <t>------</t>
  </si>
  <si>
    <t>-------</t>
  </si>
  <si>
    <t>--------------------</t>
  </si>
  <si>
    <t>---------</t>
  </si>
  <si>
    <t>Sportunion 1</t>
  </si>
  <si>
    <t>Sportunion 2</t>
  </si>
  <si>
    <t>Sportunion 3</t>
  </si>
  <si>
    <t>Austria</t>
  </si>
  <si>
    <t>Bury</t>
  </si>
  <si>
    <t>Dresden</t>
  </si>
  <si>
    <t>Sportunion</t>
  </si>
  <si>
    <t>Joanne Kämmler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</si>
</sst>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0.000"/>
    <numFmt numFmtId="182" formatCode="0.0000"/>
    <numFmt numFmtId="183" formatCode="0.00000"/>
    <numFmt numFmtId="184" formatCode="#,##0.00\ &quot;€&quot;"/>
    <numFmt numFmtId="185" formatCode="[$-407]dddd\,\ d\.\ mmmm\ yyyy"/>
    <numFmt numFmtId="186" formatCode="[$-407]d/\ mmmm\ yyyy;@"/>
    <numFmt numFmtId="187" formatCode="mmm\ yyyy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28"/>
      <name val="Arial"/>
      <family val="2"/>
    </font>
    <font>
      <b/>
      <sz val="10"/>
      <color indexed="13"/>
      <name val="Arial"/>
      <family val="2"/>
    </font>
    <font>
      <b/>
      <sz val="11"/>
      <name val="Arial"/>
      <family val="2"/>
    </font>
    <font>
      <sz val="10"/>
      <color indexed="13"/>
      <name val="Arial"/>
      <family val="2"/>
    </font>
    <font>
      <b/>
      <sz val="14"/>
      <color indexed="62"/>
      <name val="Arial"/>
      <family val="2"/>
    </font>
    <font>
      <b/>
      <sz val="26"/>
      <name val="Arial"/>
      <family val="2"/>
    </font>
    <font>
      <b/>
      <u val="single"/>
      <sz val="2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lightTrellis">
        <fgColor indexed="4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0" borderId="2" applyNumberFormat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9" applyNumberFormat="0" applyAlignment="0" applyProtection="0"/>
  </cellStyleXfs>
  <cellXfs count="2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80" fontId="1" fillId="0" borderId="1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0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3" fillId="7" borderId="13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0" fontId="3" fillId="15" borderId="14" xfId="0" applyFont="1" applyFill="1" applyBorder="1" applyAlignment="1">
      <alignment horizontal="center"/>
    </xf>
    <xf numFmtId="0" fontId="3" fillId="1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20" borderId="0" xfId="0" applyFont="1" applyFill="1" applyAlignment="1">
      <alignment horizontal="center"/>
    </xf>
    <xf numFmtId="0" fontId="7" fillId="20" borderId="0" xfId="0" applyFont="1" applyFill="1" applyAlignment="1">
      <alignment/>
    </xf>
    <xf numFmtId="181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0" fillId="0" borderId="15" xfId="0" applyBorder="1" applyAlignment="1">
      <alignment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1" fontId="1" fillId="26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7" xfId="0" applyFont="1" applyBorder="1" applyAlignment="1">
      <alignment horizontal="center"/>
    </xf>
    <xf numFmtId="0" fontId="14" fillId="2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4" fillId="23" borderId="0" xfId="0" applyFont="1" applyFill="1" applyAlignment="1" applyProtection="1">
      <alignment/>
      <protection/>
    </xf>
    <xf numFmtId="2" fontId="1" fillId="22" borderId="15" xfId="0" applyNumberFormat="1" applyFont="1" applyFill="1" applyBorder="1" applyAlignment="1" applyProtection="1">
      <alignment horizontal="left" vertical="center"/>
      <protection locked="0"/>
    </xf>
    <xf numFmtId="0" fontId="0" fillId="27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7" borderId="0" xfId="0" applyFill="1" applyAlignment="1" applyProtection="1">
      <alignment vertical="center"/>
      <protection/>
    </xf>
    <xf numFmtId="0" fontId="14" fillId="23" borderId="0" xfId="0" applyFont="1" applyFill="1" applyAlignment="1" applyProtection="1">
      <alignment/>
      <protection/>
    </xf>
    <xf numFmtId="0" fontId="1" fillId="27" borderId="15" xfId="0" applyFont="1" applyFill="1" applyBorder="1" applyAlignment="1" applyProtection="1">
      <alignment vertical="center"/>
      <protection/>
    </xf>
    <xf numFmtId="2" fontId="0" fillId="22" borderId="15" xfId="0" applyNumberFormat="1" applyFill="1" applyBorder="1" applyAlignment="1" applyProtection="1">
      <alignment horizontal="center" vertical="center"/>
      <protection locked="0"/>
    </xf>
    <xf numFmtId="2" fontId="0" fillId="22" borderId="15" xfId="0" applyNumberFormat="1" applyFill="1" applyBorder="1" applyAlignment="1" applyProtection="1">
      <alignment horizontal="center" vertical="center"/>
      <protection/>
    </xf>
    <xf numFmtId="2" fontId="0" fillId="28" borderId="15" xfId="0" applyNumberFormat="1" applyFill="1" applyBorder="1" applyAlignment="1" applyProtection="1">
      <alignment horizontal="center" vertical="center"/>
      <protection locked="0"/>
    </xf>
    <xf numFmtId="2" fontId="0" fillId="28" borderId="15" xfId="0" applyNumberFormat="1" applyFill="1" applyBorder="1" applyAlignment="1" applyProtection="1">
      <alignment horizontal="center" vertical="center"/>
      <protection/>
    </xf>
    <xf numFmtId="2" fontId="0" fillId="22" borderId="15" xfId="0" applyNumberFormat="1" applyFont="1" applyFill="1" applyBorder="1" applyAlignment="1" applyProtection="1">
      <alignment horizontal="center" vertical="center"/>
      <protection locked="0"/>
    </xf>
    <xf numFmtId="2" fontId="0" fillId="28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1" fillId="0" borderId="15" xfId="0" applyFont="1" applyFill="1" applyBorder="1" applyAlignment="1" applyProtection="1">
      <alignment vertical="center"/>
      <protection/>
    </xf>
    <xf numFmtId="2" fontId="0" fillId="0" borderId="15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Fill="1" applyBorder="1" applyAlignment="1" applyProtection="1">
      <alignment horizontal="center" vertical="center"/>
      <protection/>
    </xf>
    <xf numFmtId="0" fontId="1" fillId="22" borderId="15" xfId="0" applyFont="1" applyFill="1" applyBorder="1" applyAlignment="1" applyProtection="1">
      <alignment vertical="center"/>
      <protection locked="0"/>
    </xf>
    <xf numFmtId="2" fontId="1" fillId="22" borderId="15" xfId="0" applyNumberFormat="1" applyFont="1" applyFill="1" applyBorder="1" applyAlignment="1" applyProtection="1">
      <alignment vertical="center"/>
      <protection locked="0"/>
    </xf>
    <xf numFmtId="2" fontId="1" fillId="22" borderId="15" xfId="0" applyNumberFormat="1" applyFont="1" applyFill="1" applyBorder="1" applyAlignment="1" applyProtection="1">
      <alignment horizontal="center" vertical="center"/>
      <protection locked="0"/>
    </xf>
    <xf numFmtId="0" fontId="0" fillId="22" borderId="15" xfId="0" applyFont="1" applyFill="1" applyBorder="1" applyAlignment="1" applyProtection="1">
      <alignment horizontal="center" vertical="center"/>
      <protection locked="0"/>
    </xf>
    <xf numFmtId="180" fontId="1" fillId="0" borderId="12" xfId="0" applyNumberFormat="1" applyFont="1" applyBorder="1" applyAlignment="1" applyProtection="1">
      <alignment horizontal="center"/>
      <protection/>
    </xf>
    <xf numFmtId="0" fontId="14" fillId="23" borderId="0" xfId="0" applyFont="1" applyFill="1" applyAlignment="1" applyProtection="1">
      <alignment horizontal="center" vertical="center"/>
      <protection/>
    </xf>
    <xf numFmtId="181" fontId="1" fillId="0" borderId="12" xfId="0" applyNumberFormat="1" applyFont="1" applyBorder="1" applyAlignment="1" applyProtection="1">
      <alignment horizontal="center"/>
      <protection/>
    </xf>
    <xf numFmtId="181" fontId="1" fillId="22" borderId="18" xfId="0" applyNumberFormat="1" applyFont="1" applyFill="1" applyBorder="1" applyAlignment="1" applyProtection="1">
      <alignment horizontal="center" vertical="center"/>
      <protection/>
    </xf>
    <xf numFmtId="181" fontId="1" fillId="27" borderId="18" xfId="0" applyNumberFormat="1" applyFont="1" applyFill="1" applyBorder="1" applyAlignment="1" applyProtection="1">
      <alignment horizontal="center" vertical="center"/>
      <protection/>
    </xf>
    <xf numFmtId="2" fontId="0" fillId="22" borderId="18" xfId="0" applyNumberFormat="1" applyFill="1" applyBorder="1" applyAlignment="1" applyProtection="1">
      <alignment horizontal="center" vertical="center"/>
      <protection/>
    </xf>
    <xf numFmtId="0" fontId="4" fillId="23" borderId="0" xfId="0" applyFont="1" applyFill="1" applyAlignment="1">
      <alignment horizontal="center"/>
    </xf>
    <xf numFmtId="0" fontId="1" fillId="22" borderId="15" xfId="0" applyFont="1" applyFill="1" applyBorder="1" applyAlignment="1" applyProtection="1">
      <alignment vertical="center"/>
      <protection/>
    </xf>
    <xf numFmtId="181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22" borderId="10" xfId="0" applyFont="1" applyFill="1" applyBorder="1" applyAlignment="1" applyProtection="1">
      <alignment vertical="center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49" fontId="1" fillId="21" borderId="15" xfId="0" applyNumberFormat="1" applyFont="1" applyFill="1" applyBorder="1" applyAlignment="1" applyProtection="1">
      <alignment/>
      <protection locked="0"/>
    </xf>
    <xf numFmtId="49" fontId="1" fillId="22" borderId="15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vertical="center"/>
      <protection/>
    </xf>
    <xf numFmtId="180" fontId="0" fillId="0" borderId="0" xfId="0" applyNumberFormat="1" applyAlignment="1">
      <alignment horizontal="center"/>
    </xf>
    <xf numFmtId="180" fontId="7" fillId="20" borderId="0" xfId="0" applyNumberFormat="1" applyFont="1" applyFill="1" applyAlignment="1">
      <alignment horizontal="center"/>
    </xf>
    <xf numFmtId="181" fontId="7" fillId="20" borderId="0" xfId="0" applyNumberFormat="1" applyFont="1" applyFill="1" applyAlignment="1">
      <alignment horizontal="center"/>
    </xf>
    <xf numFmtId="2" fontId="0" fillId="28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Fill="1" applyBorder="1" applyAlignment="1" applyProtection="1">
      <alignment horizontal="center" vertical="center"/>
      <protection/>
    </xf>
    <xf numFmtId="2" fontId="0" fillId="22" borderId="15" xfId="0" applyNumberFormat="1" applyFont="1" applyFill="1" applyBorder="1" applyAlignment="1" applyProtection="1">
      <alignment horizontal="center" vertical="center"/>
      <protection/>
    </xf>
    <xf numFmtId="0" fontId="1" fillId="22" borderId="15" xfId="0" applyFont="1" applyFill="1" applyBorder="1" applyAlignment="1" applyProtection="1" quotePrefix="1">
      <alignment vertical="center"/>
      <protection locked="0"/>
    </xf>
    <xf numFmtId="0" fontId="1" fillId="27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7" borderId="0" xfId="0" applyFont="1" applyFill="1" applyAlignment="1" applyProtection="1">
      <alignment horizontal="center" vertical="center"/>
      <protection/>
    </xf>
    <xf numFmtId="0" fontId="16" fillId="2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2" fontId="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vertical="center"/>
    </xf>
    <xf numFmtId="181" fontId="11" fillId="0" borderId="10" xfId="0" applyNumberFormat="1" applyFont="1" applyBorder="1" applyAlignment="1">
      <alignment vertical="center"/>
    </xf>
    <xf numFmtId="181" fontId="1" fillId="0" borderId="0" xfId="0" applyNumberFormat="1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2" borderId="15" xfId="0" applyFont="1" applyFill="1" applyBorder="1" applyAlignment="1">
      <alignment horizontal="center"/>
    </xf>
    <xf numFmtId="0" fontId="0" fillId="23" borderId="0" xfId="0" applyFill="1" applyAlignment="1" applyProtection="1">
      <alignment horizontal="center"/>
      <protection/>
    </xf>
    <xf numFmtId="2" fontId="1" fillId="28" borderId="15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left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1" fillId="22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center"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Alignment="1">
      <alignment/>
    </xf>
    <xf numFmtId="0" fontId="5" fillId="0" borderId="0" xfId="0" applyFont="1" applyFill="1" applyAlignment="1">
      <alignment horizontal="left"/>
    </xf>
    <xf numFmtId="0" fontId="5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2" fontId="1" fillId="0" borderId="15" xfId="0" applyNumberFormat="1" applyFont="1" applyFill="1" applyBorder="1" applyAlignment="1" applyProtection="1">
      <alignment horizontal="left" vertical="center"/>
      <protection locked="0"/>
    </xf>
    <xf numFmtId="2" fontId="0" fillId="0" borderId="0" xfId="0" applyNumberFormat="1" applyAlignment="1">
      <alignment horizontal="center"/>
    </xf>
    <xf numFmtId="49" fontId="1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20" fillId="0" borderId="0" xfId="0" applyFont="1" applyAlignment="1" applyProtection="1">
      <alignment horizontal="center"/>
      <protection/>
    </xf>
    <xf numFmtId="184" fontId="20" fillId="0" borderId="0" xfId="0" applyNumberFormat="1" applyFont="1" applyAlignment="1" applyProtection="1">
      <alignment horizontal="center"/>
      <protection/>
    </xf>
    <xf numFmtId="0" fontId="20" fillId="0" borderId="20" xfId="0" applyFont="1" applyBorder="1" applyAlignment="1" applyProtection="1">
      <alignment horizontal="center"/>
      <protection/>
    </xf>
    <xf numFmtId="0" fontId="20" fillId="0" borderId="21" xfId="0" applyFont="1" applyBorder="1" applyAlignment="1" applyProtection="1">
      <alignment horizontal="center"/>
      <protection/>
    </xf>
    <xf numFmtId="184" fontId="20" fillId="0" borderId="21" xfId="0" applyNumberFormat="1" applyFont="1" applyBorder="1" applyAlignment="1" applyProtection="1">
      <alignment horizontal="center"/>
      <protection/>
    </xf>
    <xf numFmtId="184" fontId="20" fillId="0" borderId="22" xfId="0" applyNumberFormat="1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21" fillId="0" borderId="24" xfId="0" applyFont="1" applyBorder="1" applyAlignment="1" applyProtection="1">
      <alignment horizontal="left" vertical="center"/>
      <protection/>
    </xf>
    <xf numFmtId="0" fontId="21" fillId="0" borderId="25" xfId="0" applyFont="1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/>
      <protection/>
    </xf>
    <xf numFmtId="184" fontId="0" fillId="0" borderId="21" xfId="0" applyNumberFormat="1" applyBorder="1" applyAlignment="1" applyProtection="1">
      <alignment/>
      <protection/>
    </xf>
    <xf numFmtId="184" fontId="0" fillId="0" borderId="22" xfId="0" applyNumberForma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184" fontId="0" fillId="0" borderId="24" xfId="0" applyNumberFormat="1" applyBorder="1" applyAlignment="1" applyProtection="1">
      <alignment/>
      <protection/>
    </xf>
    <xf numFmtId="184" fontId="0" fillId="0" borderId="25" xfId="0" applyNumberForma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84" fontId="0" fillId="0" borderId="0" xfId="0" applyNumberFormat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4" fontId="0" fillId="0" borderId="0" xfId="0" applyNumberFormat="1" applyBorder="1" applyAlignment="1" applyProtection="1">
      <alignment/>
      <protection/>
    </xf>
    <xf numFmtId="184" fontId="0" fillId="0" borderId="27" xfId="0" applyNumberFormat="1" applyBorder="1" applyAlignment="1" applyProtection="1">
      <alignment/>
      <protection/>
    </xf>
    <xf numFmtId="184" fontId="0" fillId="21" borderId="28" xfId="0" applyNumberForma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21" borderId="15" xfId="0" applyFill="1" applyBorder="1" applyAlignment="1" applyProtection="1">
      <alignment/>
      <protection locked="0"/>
    </xf>
    <xf numFmtId="184" fontId="0" fillId="0" borderId="28" xfId="0" applyNumberFormat="1" applyFill="1" applyBorder="1" applyAlignment="1" applyProtection="1">
      <alignment/>
      <protection/>
    </xf>
    <xf numFmtId="0" fontId="1" fillId="0" borderId="29" xfId="0" applyFont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184" fontId="0" fillId="0" borderId="30" xfId="0" applyNumberFormat="1" applyBorder="1" applyAlignment="1" applyProtection="1">
      <alignment vertical="center"/>
      <protection/>
    </xf>
    <xf numFmtId="184" fontId="4" fillId="0" borderId="31" xfId="0" applyNumberFormat="1" applyFont="1" applyBorder="1" applyAlignment="1" applyProtection="1">
      <alignment vertical="center"/>
      <protection/>
    </xf>
    <xf numFmtId="0" fontId="0" fillId="0" borderId="32" xfId="0" applyBorder="1" applyAlignment="1" applyProtection="1">
      <alignment/>
      <protection/>
    </xf>
    <xf numFmtId="184" fontId="0" fillId="0" borderId="32" xfId="0" applyNumberForma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84" fontId="0" fillId="0" borderId="16" xfId="0" applyNumberFormat="1" applyBorder="1" applyAlignment="1" applyProtection="1">
      <alignment/>
      <protection/>
    </xf>
    <xf numFmtId="184" fontId="0" fillId="0" borderId="34" xfId="0" applyNumberFormat="1" applyBorder="1" applyAlignment="1" applyProtection="1">
      <alignment/>
      <protection/>
    </xf>
    <xf numFmtId="0" fontId="0" fillId="0" borderId="35" xfId="0" applyBorder="1" applyAlignment="1">
      <alignment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184" fontId="0" fillId="0" borderId="37" xfId="0" applyNumberFormat="1" applyBorder="1" applyAlignment="1" applyProtection="1">
      <alignment/>
      <protection/>
    </xf>
    <xf numFmtId="184" fontId="0" fillId="0" borderId="38" xfId="0" applyNumberFormat="1" applyBorder="1" applyAlignment="1" applyProtection="1">
      <alignment/>
      <protection/>
    </xf>
    <xf numFmtId="181" fontId="0" fillId="0" borderId="0" xfId="0" applyNumberFormat="1" applyAlignment="1">
      <alignment/>
    </xf>
    <xf numFmtId="0" fontId="1" fillId="22" borderId="15" xfId="0" applyFont="1" applyFill="1" applyBorder="1" applyAlignment="1" applyProtection="1" quotePrefix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2" fontId="0" fillId="22" borderId="15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5" xfId="0" applyNumberFormat="1" applyFont="1" applyFill="1" applyBorder="1" applyAlignment="1" applyProtection="1">
      <alignment vertical="center"/>
      <protection hidden="1" locked="0"/>
    </xf>
    <xf numFmtId="2" fontId="0" fillId="28" borderId="15" xfId="0" applyNumberFormat="1" applyFont="1" applyFill="1" applyBorder="1" applyAlignment="1" applyProtection="1">
      <alignment horizontal="center" vertical="center"/>
      <protection hidden="1" locked="0"/>
    </xf>
    <xf numFmtId="49" fontId="1" fillId="22" borderId="15" xfId="0" applyNumberFormat="1" applyFont="1" applyFill="1" applyBorder="1" applyAlignment="1" applyProtection="1" quotePrefix="1">
      <alignment vertical="center"/>
      <protection hidden="1" locked="0"/>
    </xf>
    <xf numFmtId="0" fontId="0" fillId="0" borderId="0" xfId="0" applyFill="1" applyBorder="1" applyAlignment="1" applyProtection="1">
      <alignment/>
      <protection hidden="1" locked="0"/>
    </xf>
    <xf numFmtId="2" fontId="0" fillId="0" borderId="1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5" xfId="0" applyBorder="1" applyAlignment="1" applyProtection="1">
      <alignment/>
      <protection hidden="1" locked="0"/>
    </xf>
    <xf numFmtId="2" fontId="0" fillId="28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181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23" borderId="0" xfId="0" applyFont="1" applyFill="1" applyAlignment="1" quotePrefix="1">
      <alignment horizontal="center"/>
    </xf>
    <xf numFmtId="181" fontId="2" fillId="26" borderId="18" xfId="0" applyNumberFormat="1" applyFont="1" applyFill="1" applyBorder="1" applyAlignment="1" applyProtection="1">
      <alignment horizontal="center" vertical="center"/>
      <protection/>
    </xf>
    <xf numFmtId="0" fontId="6" fillId="0" borderId="33" xfId="0" applyFont="1" applyBorder="1" applyAlignment="1">
      <alignment horizontal="center" vertical="center"/>
    </xf>
    <xf numFmtId="181" fontId="2" fillId="26" borderId="38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/>
    </xf>
    <xf numFmtId="0" fontId="15" fillId="27" borderId="0" xfId="0" applyFont="1" applyFill="1" applyAlignment="1" applyProtection="1">
      <alignment/>
      <protection/>
    </xf>
    <xf numFmtId="0" fontId="0" fillId="23" borderId="0" xfId="0" applyFill="1" applyAlignment="1" applyProtection="1">
      <alignment horizontal="center"/>
      <protection/>
    </xf>
    <xf numFmtId="0" fontId="5" fillId="20" borderId="0" xfId="0" applyFont="1" applyFill="1" applyAlignment="1">
      <alignment horizontal="center"/>
    </xf>
    <xf numFmtId="0" fontId="17" fillId="20" borderId="0" xfId="0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17" fillId="20" borderId="0" xfId="0" applyFont="1" applyFill="1" applyAlignment="1">
      <alignment/>
    </xf>
    <xf numFmtId="0" fontId="1" fillId="0" borderId="3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181" fontId="2" fillId="26" borderId="40" xfId="0" applyNumberFormat="1" applyFont="1" applyFill="1" applyBorder="1" applyAlignment="1" applyProtection="1">
      <alignment horizontal="center" vertical="center"/>
      <protection/>
    </xf>
    <xf numFmtId="181" fontId="2" fillId="26" borderId="41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0" borderId="40" xfId="0" applyFont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2" fillId="0" borderId="33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2" fillId="23" borderId="0" xfId="0" applyFont="1" applyFill="1" applyAlignment="1">
      <alignment horizontal="center"/>
    </xf>
    <xf numFmtId="0" fontId="15" fillId="28" borderId="0" xfId="0" applyFont="1" applyFill="1" applyAlignment="1" applyProtection="1">
      <alignment/>
      <protection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181" fontId="1" fillId="0" borderId="39" xfId="0" applyNumberFormat="1" applyFont="1" applyBorder="1" applyAlignment="1">
      <alignment horizontal="center" vertical="center"/>
    </xf>
    <xf numFmtId="181" fontId="1" fillId="0" borderId="19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50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14" fontId="4" fillId="0" borderId="1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0" fillId="0" borderId="54" xfId="0" applyBorder="1" applyAlignment="1" applyProtection="1">
      <alignment/>
      <protection/>
    </xf>
    <xf numFmtId="0" fontId="22" fillId="0" borderId="32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55" xfId="0" applyFont="1" applyBorder="1" applyAlignment="1" applyProtection="1">
      <alignment horizontal="center"/>
      <protection/>
    </xf>
    <xf numFmtId="0" fontId="23" fillId="0" borderId="35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184" fontId="23" fillId="0" borderId="0" xfId="0" applyNumberFormat="1" applyFont="1" applyBorder="1" applyAlignment="1" applyProtection="1">
      <alignment horizontal="center" vertical="center"/>
      <protection/>
    </xf>
    <xf numFmtId="184" fontId="23" fillId="0" borderId="55" xfId="0" applyNumberFormat="1" applyFont="1" applyBorder="1" applyAlignment="1" applyProtection="1">
      <alignment horizontal="center" vertical="center"/>
      <protection/>
    </xf>
    <xf numFmtId="18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0" fillId="0" borderId="0" xfId="0" applyAlignment="1" applyProtection="1">
      <alignment/>
      <protection/>
    </xf>
    <xf numFmtId="186" fontId="0" fillId="0" borderId="0" xfId="0" applyNumberFormat="1" applyFont="1" applyAlignment="1">
      <alignment horizontal="left"/>
    </xf>
    <xf numFmtId="0" fontId="5" fillId="0" borderId="26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184" fontId="19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Wettkamp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Eigene%20Dateien\F&#246;rderverein\Liga-Wettkampf_STV-Hohenloh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wv\AppData\Local\Microsoft\Windows\Temporary%20Internet%20Files\OLK61C0\Berechnung\LigaFormular_2007.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ttkampfdaten"/>
      <sheetName val="Ergebnisse"/>
      <sheetName val="Abrech Kari 1"/>
      <sheetName val="Abrech Kari 2"/>
      <sheetName val="Startfolge"/>
      <sheetName val="Ranglistenpunkte"/>
      <sheetName val="RLP"/>
    </sheetNames>
    <sheetDataSet>
      <sheetData sheetId="0">
        <row r="7">
          <cell r="B7">
            <v>4</v>
          </cell>
        </row>
        <row r="8">
          <cell r="B8" t="str">
            <v>SG Schorndorf</v>
          </cell>
        </row>
        <row r="9">
          <cell r="B9" t="str">
            <v>MTV Stuttgart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ttkampfdaten"/>
      <sheetName val="Kampfrichter"/>
      <sheetName val="Turnerinnen"/>
      <sheetName val="Startfolge"/>
      <sheetName val="Ergebnisse"/>
      <sheetName val="Abrech Kari 1"/>
      <sheetName val="Abrech Kari 2"/>
      <sheetName val="Wettkampfbericht"/>
      <sheetName val="Zettel Kari 1"/>
      <sheetName val="Zettel Kari 2"/>
      <sheetName val="Zettel Kari 3 "/>
      <sheetName val="Zettel Kari 4"/>
    </sheetNames>
    <sheetDataSet>
      <sheetData sheetId="0">
        <row r="5">
          <cell r="B5" t="str">
            <v>Landesliga</v>
          </cell>
        </row>
        <row r="9">
          <cell r="B9">
            <v>39172</v>
          </cell>
        </row>
        <row r="15">
          <cell r="B15">
            <v>3</v>
          </cell>
        </row>
      </sheetData>
      <sheetData sheetId="2">
        <row r="4">
          <cell r="B4" t="str">
            <v>Name</v>
          </cell>
          <cell r="D4" t="str">
            <v>PassNr</v>
          </cell>
          <cell r="K4" t="str">
            <v>Name</v>
          </cell>
          <cell r="M4" t="str">
            <v>PassNr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ettkampfdaten"/>
      <sheetName val="Kampfrichter"/>
      <sheetName val="Turnerinnen"/>
      <sheetName val="Startfolge"/>
      <sheetName val="Ergebnisse"/>
      <sheetName val="Abrech Kari 1"/>
      <sheetName val="Abrech Kari 2"/>
      <sheetName val="Wettkampfbericht"/>
      <sheetName val="Zettel Kari 1"/>
      <sheetName val="Zettel Kari 2"/>
      <sheetName val="Zettel Kari 3 "/>
      <sheetName val="Zettel Kari 4"/>
    </sheetNames>
    <sheetDataSet>
      <sheetData sheetId="1">
        <row r="4">
          <cell r="F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view="pageBreakPreview" zoomScale="60" zoomScaleNormal="70" zoomScalePageLayoutView="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11" sqref="K11"/>
    </sheetView>
  </sheetViews>
  <sheetFormatPr defaultColWidth="11.421875" defaultRowHeight="12.75"/>
  <cols>
    <col min="1" max="12" width="21.7109375" style="0" customWidth="1"/>
    <col min="13" max="15" width="18.7109375" style="0" customWidth="1"/>
  </cols>
  <sheetData>
    <row r="1" spans="1:13" ht="39.75" customHeight="1">
      <c r="A1" s="177" t="s">
        <v>35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45" customHeight="1">
      <c r="A2" s="27" t="s">
        <v>22</v>
      </c>
      <c r="B2" s="177" t="s">
        <v>50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5" ht="30" customHeight="1">
      <c r="A3" s="59" t="s">
        <v>18</v>
      </c>
      <c r="B3" s="59" t="s">
        <v>85</v>
      </c>
      <c r="C3" s="59" t="s">
        <v>46</v>
      </c>
      <c r="D3" s="173" t="s">
        <v>111</v>
      </c>
      <c r="E3" s="59" t="s">
        <v>51</v>
      </c>
      <c r="F3" s="173" t="s">
        <v>73</v>
      </c>
      <c r="G3" s="59" t="s">
        <v>114</v>
      </c>
      <c r="H3" s="59" t="s">
        <v>115</v>
      </c>
      <c r="I3" s="59" t="s">
        <v>116</v>
      </c>
      <c r="J3" s="59" t="s">
        <v>52</v>
      </c>
      <c r="K3" s="59" t="s">
        <v>103</v>
      </c>
      <c r="L3" s="173" t="s">
        <v>74</v>
      </c>
      <c r="M3" s="173" t="s">
        <v>110</v>
      </c>
      <c r="N3" s="173" t="s">
        <v>74</v>
      </c>
      <c r="O3" s="173" t="s">
        <v>74</v>
      </c>
    </row>
    <row r="4" spans="1:15" ht="30" customHeight="1">
      <c r="A4" s="59"/>
      <c r="B4" s="59" t="s">
        <v>82</v>
      </c>
      <c r="C4" s="59" t="s">
        <v>79</v>
      </c>
      <c r="D4" s="173" t="s">
        <v>112</v>
      </c>
      <c r="E4" s="59" t="s">
        <v>81</v>
      </c>
      <c r="F4" s="173" t="s">
        <v>72</v>
      </c>
      <c r="G4" s="59" t="s">
        <v>84</v>
      </c>
      <c r="H4" s="59" t="s">
        <v>84</v>
      </c>
      <c r="I4" s="59" t="s">
        <v>84</v>
      </c>
      <c r="J4" s="59" t="s">
        <v>100</v>
      </c>
      <c r="K4" s="59" t="s">
        <v>80</v>
      </c>
      <c r="L4" s="173" t="s">
        <v>73</v>
      </c>
      <c r="M4" s="173" t="s">
        <v>73</v>
      </c>
      <c r="N4" s="173" t="s">
        <v>72</v>
      </c>
      <c r="O4" s="173" t="s">
        <v>73</v>
      </c>
    </row>
    <row r="5" spans="1:15" ht="30" customHeight="1">
      <c r="A5" s="64" t="s">
        <v>45</v>
      </c>
      <c r="B5" s="64" t="s">
        <v>76</v>
      </c>
      <c r="C5" s="64" t="s">
        <v>70</v>
      </c>
      <c r="D5" s="64" t="s">
        <v>70</v>
      </c>
      <c r="E5" s="64" t="s">
        <v>90</v>
      </c>
      <c r="F5" s="64" t="s">
        <v>72</v>
      </c>
      <c r="G5" s="64" t="s">
        <v>73</v>
      </c>
      <c r="H5" s="64" t="s">
        <v>71</v>
      </c>
      <c r="I5" s="64" t="s">
        <v>98</v>
      </c>
      <c r="J5" s="64" t="s">
        <v>113</v>
      </c>
      <c r="K5" s="64" t="s">
        <v>73</v>
      </c>
      <c r="L5" s="64" t="s">
        <v>72</v>
      </c>
      <c r="M5" s="64" t="s">
        <v>37</v>
      </c>
      <c r="N5" s="64" t="s">
        <v>74</v>
      </c>
      <c r="O5" s="64" t="s">
        <v>74</v>
      </c>
    </row>
    <row r="6" spans="1:15" ht="30" customHeight="1">
      <c r="A6" s="64" t="s">
        <v>45</v>
      </c>
      <c r="B6" s="64" t="s">
        <v>48</v>
      </c>
      <c r="C6" s="64" t="s">
        <v>71</v>
      </c>
      <c r="D6" s="64" t="s">
        <v>40</v>
      </c>
      <c r="E6" s="64" t="s">
        <v>75</v>
      </c>
      <c r="F6" s="64" t="s">
        <v>72</v>
      </c>
      <c r="G6" s="64" t="s">
        <v>73</v>
      </c>
      <c r="H6" s="64" t="s">
        <v>73</v>
      </c>
      <c r="I6" s="64" t="s">
        <v>72</v>
      </c>
      <c r="J6" s="64" t="s">
        <v>101</v>
      </c>
      <c r="K6" s="64" t="s">
        <v>71</v>
      </c>
      <c r="L6" s="64" t="s">
        <v>76</v>
      </c>
      <c r="M6" s="64" t="s">
        <v>37</v>
      </c>
      <c r="N6" s="64" t="s">
        <v>72</v>
      </c>
      <c r="O6" s="64" t="s">
        <v>71</v>
      </c>
    </row>
    <row r="7" spans="1:15" ht="30" customHeight="1">
      <c r="A7" s="64" t="s">
        <v>45</v>
      </c>
      <c r="B7" s="64" t="s">
        <v>49</v>
      </c>
      <c r="C7" s="64" t="s">
        <v>71</v>
      </c>
      <c r="D7" s="64" t="s">
        <v>70</v>
      </c>
      <c r="E7" s="64" t="s">
        <v>74</v>
      </c>
      <c r="F7" s="64" t="s">
        <v>71</v>
      </c>
      <c r="G7" s="64" t="s">
        <v>73</v>
      </c>
      <c r="H7" s="64" t="s">
        <v>73</v>
      </c>
      <c r="I7" s="64" t="s">
        <v>76</v>
      </c>
      <c r="J7" s="64" t="s">
        <v>102</v>
      </c>
      <c r="K7" s="64" t="s">
        <v>75</v>
      </c>
      <c r="L7" s="64" t="s">
        <v>76</v>
      </c>
      <c r="M7" s="64" t="s">
        <v>37</v>
      </c>
      <c r="N7" s="64" t="s">
        <v>76</v>
      </c>
      <c r="O7" s="64" t="s">
        <v>71</v>
      </c>
    </row>
    <row r="8" spans="1:15" ht="30" customHeight="1">
      <c r="A8" s="64" t="s">
        <v>78</v>
      </c>
      <c r="B8" s="64" t="s">
        <v>47</v>
      </c>
      <c r="C8" s="64" t="s">
        <v>86</v>
      </c>
      <c r="D8" s="64" t="s">
        <v>109</v>
      </c>
      <c r="E8" s="64" t="s">
        <v>91</v>
      </c>
      <c r="F8" s="64" t="s">
        <v>72</v>
      </c>
      <c r="G8" s="64" t="s">
        <v>92</v>
      </c>
      <c r="H8" s="64" t="s">
        <v>95</v>
      </c>
      <c r="I8" s="64" t="s">
        <v>72</v>
      </c>
      <c r="J8" s="64" t="s">
        <v>73</v>
      </c>
      <c r="K8" s="64" t="s">
        <v>104</v>
      </c>
      <c r="L8" s="64" t="s">
        <v>72</v>
      </c>
      <c r="M8" s="64" t="s">
        <v>37</v>
      </c>
      <c r="N8" s="64" t="s">
        <v>70</v>
      </c>
      <c r="O8" s="64" t="s">
        <v>71</v>
      </c>
    </row>
    <row r="9" spans="1:15" ht="30" customHeight="1">
      <c r="A9" s="64" t="s">
        <v>78</v>
      </c>
      <c r="B9" s="64" t="s">
        <v>74</v>
      </c>
      <c r="C9" s="64" t="s">
        <v>87</v>
      </c>
      <c r="D9" s="64" t="s">
        <v>89</v>
      </c>
      <c r="E9" s="64" t="s">
        <v>106</v>
      </c>
      <c r="F9" s="64" t="s">
        <v>70</v>
      </c>
      <c r="G9" s="64" t="s">
        <v>93</v>
      </c>
      <c r="H9" s="64" t="s">
        <v>96</v>
      </c>
      <c r="I9" s="64" t="s">
        <v>109</v>
      </c>
      <c r="J9" s="64" t="s">
        <v>99</v>
      </c>
      <c r="K9" s="64" t="s">
        <v>105</v>
      </c>
      <c r="L9" s="64" t="s">
        <v>76</v>
      </c>
      <c r="M9" s="64" t="s">
        <v>37</v>
      </c>
      <c r="N9" s="64" t="s">
        <v>76</v>
      </c>
      <c r="O9" s="64" t="s">
        <v>71</v>
      </c>
    </row>
    <row r="10" spans="1:15" ht="30" customHeight="1">
      <c r="A10" s="64" t="s">
        <v>78</v>
      </c>
      <c r="B10" s="64" t="s">
        <v>75</v>
      </c>
      <c r="C10" s="64" t="s">
        <v>88</v>
      </c>
      <c r="D10" s="64" t="s">
        <v>72</v>
      </c>
      <c r="E10" s="64" t="s">
        <v>72</v>
      </c>
      <c r="F10" s="64" t="s">
        <v>89</v>
      </c>
      <c r="G10" s="64" t="s">
        <v>94</v>
      </c>
      <c r="H10" s="64" t="s">
        <v>97</v>
      </c>
      <c r="I10" s="64" t="s">
        <v>70</v>
      </c>
      <c r="J10" s="64" t="s">
        <v>74</v>
      </c>
      <c r="K10" s="64" t="s">
        <v>121</v>
      </c>
      <c r="L10" s="64" t="s">
        <v>74</v>
      </c>
      <c r="M10" s="64" t="s">
        <v>37</v>
      </c>
      <c r="N10" s="64" t="s">
        <v>89</v>
      </c>
      <c r="O10" s="64" t="s">
        <v>71</v>
      </c>
    </row>
    <row r="11" spans="1:15" ht="30" customHeight="1">
      <c r="A11" s="64" t="s">
        <v>37</v>
      </c>
      <c r="B11" s="64" t="s">
        <v>38</v>
      </c>
      <c r="C11" s="64" t="s">
        <v>38</v>
      </c>
      <c r="D11" s="64"/>
      <c r="E11" s="64" t="s">
        <v>36</v>
      </c>
      <c r="F11" s="64" t="s">
        <v>37</v>
      </c>
      <c r="G11" s="64" t="s">
        <v>38</v>
      </c>
      <c r="H11" s="64" t="s">
        <v>37</v>
      </c>
      <c r="I11" s="64" t="s">
        <v>37</v>
      </c>
      <c r="J11" s="64" t="s">
        <v>37</v>
      </c>
      <c r="K11" s="64" t="s">
        <v>37</v>
      </c>
      <c r="L11" s="64" t="s">
        <v>37</v>
      </c>
      <c r="M11" s="64" t="s">
        <v>37</v>
      </c>
      <c r="N11" s="64" t="s">
        <v>37</v>
      </c>
      <c r="O11" s="64" t="s">
        <v>108</v>
      </c>
    </row>
    <row r="12" spans="1:15" ht="30" customHeight="1">
      <c r="A12" s="64" t="s">
        <v>37</v>
      </c>
      <c r="B12" s="64" t="s">
        <v>37</v>
      </c>
      <c r="C12" s="64" t="s">
        <v>38</v>
      </c>
      <c r="D12" s="64"/>
      <c r="E12" s="64" t="s">
        <v>37</v>
      </c>
      <c r="F12" s="64" t="s">
        <v>37</v>
      </c>
      <c r="G12" s="64" t="s">
        <v>38</v>
      </c>
      <c r="H12" s="64" t="s">
        <v>37</v>
      </c>
      <c r="I12" s="64" t="s">
        <v>37</v>
      </c>
      <c r="J12" s="64" t="s">
        <v>37</v>
      </c>
      <c r="K12" s="64" t="s">
        <v>37</v>
      </c>
      <c r="L12" s="64" t="s">
        <v>37</v>
      </c>
      <c r="M12" s="64" t="s">
        <v>37</v>
      </c>
      <c r="N12" s="64" t="s">
        <v>37</v>
      </c>
      <c r="O12" s="64" t="s">
        <v>108</v>
      </c>
    </row>
    <row r="13" spans="1:15" ht="30" customHeight="1">
      <c r="A13" s="64" t="s">
        <v>37</v>
      </c>
      <c r="B13" s="64" t="s">
        <v>37</v>
      </c>
      <c r="C13" s="64" t="s">
        <v>36</v>
      </c>
      <c r="D13" s="64" t="s">
        <v>38</v>
      </c>
      <c r="E13" s="64" t="s">
        <v>36</v>
      </c>
      <c r="F13" s="64" t="s">
        <v>36</v>
      </c>
      <c r="G13" s="64" t="s">
        <v>38</v>
      </c>
      <c r="H13" s="64" t="s">
        <v>37</v>
      </c>
      <c r="I13" s="64" t="s">
        <v>37</v>
      </c>
      <c r="J13" s="64" t="s">
        <v>37</v>
      </c>
      <c r="K13" s="64" t="s">
        <v>37</v>
      </c>
      <c r="L13" s="64" t="s">
        <v>37</v>
      </c>
      <c r="M13" s="64" t="s">
        <v>37</v>
      </c>
      <c r="N13" s="64" t="s">
        <v>37</v>
      </c>
      <c r="O13" s="64" t="s">
        <v>108</v>
      </c>
    </row>
    <row r="14" spans="1:15" ht="30" customHeight="1">
      <c r="A14" s="64" t="s">
        <v>37</v>
      </c>
      <c r="B14" s="64" t="s">
        <v>37</v>
      </c>
      <c r="C14" s="64" t="s">
        <v>36</v>
      </c>
      <c r="D14" s="64" t="s">
        <v>38</v>
      </c>
      <c r="E14" s="64" t="s">
        <v>36</v>
      </c>
      <c r="F14" s="64" t="s">
        <v>36</v>
      </c>
      <c r="G14" s="64" t="s">
        <v>38</v>
      </c>
      <c r="H14" s="64" t="s">
        <v>37</v>
      </c>
      <c r="I14" s="64" t="s">
        <v>37</v>
      </c>
      <c r="J14" s="64" t="s">
        <v>37</v>
      </c>
      <c r="K14" s="64" t="s">
        <v>37</v>
      </c>
      <c r="L14" s="64" t="s">
        <v>37</v>
      </c>
      <c r="M14" s="64" t="s">
        <v>37</v>
      </c>
      <c r="N14" s="64" t="s">
        <v>37</v>
      </c>
      <c r="O14" s="64" t="s">
        <v>108</v>
      </c>
    </row>
    <row r="15" spans="1:15" ht="30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</row>
    <row r="16" spans="1:15" ht="30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pans="1:15" s="45" customFormat="1" ht="24.75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="45" customFormat="1" ht="24.75" customHeight="1"/>
    <row r="19" s="45" customFormat="1" ht="24.75" customHeight="1"/>
    <row r="20" spans="1:15" s="45" customFormat="1" ht="24.75" customHeight="1">
      <c r="A20" s="110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s="45" customFormat="1" ht="24.75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s="45" customFormat="1" ht="24.75" customHeight="1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s="45" customFormat="1" ht="24.75" customHeight="1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s="45" customFormat="1" ht="24.75" customHeight="1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24.75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24.75" customHeight="1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24.75" customHeight="1">
      <c r="A27" s="109"/>
      <c r="B27" s="45"/>
      <c r="C27" s="45"/>
      <c r="D27" s="45"/>
      <c r="E27" s="45"/>
      <c r="F27" s="45"/>
      <c r="G27" s="9"/>
      <c r="H27" s="9"/>
      <c r="I27" s="9"/>
      <c r="J27" s="9"/>
      <c r="K27" s="9"/>
      <c r="L27" s="9"/>
      <c r="M27" s="9"/>
      <c r="N27" s="9"/>
      <c r="O27" s="9"/>
    </row>
    <row r="28" spans="1:15" ht="12.75">
      <c r="A28" s="109"/>
      <c r="B28" s="45"/>
      <c r="C28" s="45"/>
      <c r="D28" s="45"/>
      <c r="E28" s="45"/>
      <c r="F28" s="45"/>
      <c r="G28" s="9"/>
      <c r="H28" s="9"/>
      <c r="I28" s="9"/>
      <c r="J28" s="9"/>
      <c r="K28" s="9"/>
      <c r="L28" s="9"/>
      <c r="M28" s="9"/>
      <c r="N28" s="9"/>
      <c r="O28" s="9"/>
    </row>
    <row r="29" spans="1:15" ht="12.75">
      <c r="A29" s="109"/>
      <c r="B29" s="45"/>
      <c r="C29" s="45"/>
      <c r="D29" s="45"/>
      <c r="E29" s="45"/>
      <c r="F29" s="45"/>
      <c r="G29" s="9"/>
      <c r="H29" s="9"/>
      <c r="I29" s="9"/>
      <c r="J29" s="9"/>
      <c r="K29" s="9"/>
      <c r="L29" s="9"/>
      <c r="M29" s="9"/>
      <c r="N29" s="9"/>
      <c r="O29" s="9"/>
    </row>
  </sheetData>
  <sheetProtection/>
  <mergeCells count="2">
    <mergeCell ref="A1:M1"/>
    <mergeCell ref="B2:M2"/>
  </mergeCells>
  <printOptions horizontalCentered="1"/>
  <pageMargins left="0.1968503937007874" right="0.1968503937007874" top="0.984251968503937" bottom="0.984251968503937" header="0.5118110236220472" footer="0.5118110236220472"/>
  <pageSetup fitToHeight="4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99"/>
  <sheetViews>
    <sheetView zoomScalePageLayoutView="70" workbookViewId="0" topLeftCell="A493">
      <selection activeCell="G445" sqref="G445"/>
    </sheetView>
  </sheetViews>
  <sheetFormatPr defaultColWidth="11.421875" defaultRowHeight="12.75"/>
  <cols>
    <col min="2" max="2" width="26.8515625" style="0" customWidth="1"/>
    <col min="3" max="3" width="9.00390625" style="7" customWidth="1"/>
    <col min="4" max="4" width="25.7109375" style="0" customWidth="1"/>
    <col min="5" max="5" width="11.140625" style="6" bestFit="1" customWidth="1"/>
    <col min="6" max="6" width="11.140625" style="6" customWidth="1"/>
    <col min="7" max="7" width="24.00390625" style="7" customWidth="1"/>
  </cols>
  <sheetData>
    <row r="1" spans="1:7" ht="18">
      <c r="A1" s="181" t="s">
        <v>0</v>
      </c>
      <c r="B1" s="181"/>
      <c r="C1" s="181"/>
      <c r="D1" s="184"/>
      <c r="E1" s="184"/>
      <c r="F1" s="184"/>
      <c r="G1" s="184"/>
    </row>
    <row r="2" spans="1:7" ht="18">
      <c r="A2" s="180" t="s">
        <v>23</v>
      </c>
      <c r="B2" s="180"/>
      <c r="C2" s="180"/>
      <c r="D2" s="180"/>
      <c r="E2" s="180"/>
      <c r="F2" s="180"/>
      <c r="G2" s="180"/>
    </row>
    <row r="3" spans="1:7" ht="12.75">
      <c r="A3" s="18" t="s">
        <v>10</v>
      </c>
      <c r="B3" s="19" t="s">
        <v>15</v>
      </c>
      <c r="C3" s="18" t="s">
        <v>14</v>
      </c>
      <c r="D3" s="18" t="s">
        <v>16</v>
      </c>
      <c r="E3" s="68" t="s">
        <v>25</v>
      </c>
      <c r="F3" s="68" t="s">
        <v>39</v>
      </c>
      <c r="G3" s="69" t="s">
        <v>12</v>
      </c>
    </row>
    <row r="4" spans="1:7" s="16" customFormat="1" ht="12.75">
      <c r="A4" s="7">
        <f aca="true" t="shared" si="0" ref="A4:A45">IF(COUNT(G4)&gt;0,RANK(G4,$G$4:$G$45),"")</f>
      </c>
      <c r="B4" t="str">
        <f>Liste!$B$5</f>
        <v>------------------</v>
      </c>
      <c r="C4" s="6" t="str">
        <f>Liste!$C$5</f>
        <v>Meister</v>
      </c>
      <c r="D4" t="str">
        <f>Liste!$A$3</f>
        <v>Bury </v>
      </c>
      <c r="E4" s="108">
        <f>Liste!$D$5</f>
        <v>0</v>
      </c>
      <c r="F4" s="108">
        <v>10</v>
      </c>
      <c r="G4" s="88">
        <f>Liste!$J$5</f>
      </c>
    </row>
    <row r="5" spans="1:7" s="16" customFormat="1" ht="12.75">
      <c r="A5" s="7">
        <f t="shared" si="0"/>
        <v>1</v>
      </c>
      <c r="B5" t="str">
        <f>Liste!$B$87</f>
        <v>Szimonetta Lehota</v>
      </c>
      <c r="C5" s="6" t="str">
        <f>Liste!$C$87</f>
        <v>Meister</v>
      </c>
      <c r="D5" t="str">
        <f>Liste!$A$83</f>
        <v>Sopron</v>
      </c>
      <c r="E5" s="108">
        <f>Liste!$D$87</f>
        <v>4.2</v>
      </c>
      <c r="F5" s="108">
        <v>10</v>
      </c>
      <c r="G5" s="88">
        <f>Liste!$J$87</f>
        <v>13.4</v>
      </c>
    </row>
    <row r="6" spans="1:7" s="16" customFormat="1" ht="12.75">
      <c r="A6" s="7">
        <f t="shared" si="0"/>
        <v>2</v>
      </c>
      <c r="B6" t="str">
        <f>Liste!$B$86</f>
        <v>Carina Rettensteiner</v>
      </c>
      <c r="C6" s="6" t="str">
        <f>Liste!$C$86</f>
        <v>Meister</v>
      </c>
      <c r="D6" t="str">
        <f>Liste!$A$83</f>
        <v>Sopron</v>
      </c>
      <c r="E6" s="108">
        <f>Liste!$D$86</f>
        <v>4.2</v>
      </c>
      <c r="F6" s="108">
        <v>10</v>
      </c>
      <c r="G6" s="88">
        <f>Liste!$J$86</f>
        <v>12.45</v>
      </c>
    </row>
    <row r="7" spans="1:7" s="16" customFormat="1" ht="12.75">
      <c r="A7" s="7">
        <f t="shared" si="0"/>
        <v>3</v>
      </c>
      <c r="B7" t="str">
        <f>Liste!$B$35</f>
        <v>Veronika Veisová</v>
      </c>
      <c r="C7" s="6" t="str">
        <f>Liste!$C$35</f>
        <v>Meister</v>
      </c>
      <c r="D7" s="28" t="str">
        <f>Liste!$A$33</f>
        <v>Brno</v>
      </c>
      <c r="E7" s="108">
        <f>Liste!$D$35</f>
        <v>4.2</v>
      </c>
      <c r="F7" s="108">
        <v>10</v>
      </c>
      <c r="G7" s="88">
        <f>Liste!$J$35</f>
        <v>12.4</v>
      </c>
    </row>
    <row r="8" spans="1:7" s="16" customFormat="1" ht="12.75">
      <c r="A8" s="7">
        <f t="shared" si="0"/>
        <v>4</v>
      </c>
      <c r="B8" t="str">
        <f>Liste!$B$7</f>
        <v>Jessica Bond</v>
      </c>
      <c r="C8" s="6" t="str">
        <f>Liste!$C$7</f>
        <v>Meister</v>
      </c>
      <c r="D8" t="str">
        <f>Liste!$A$3</f>
        <v>Bury </v>
      </c>
      <c r="E8" s="108">
        <f>Liste!$D$7</f>
        <v>4.2</v>
      </c>
      <c r="F8" s="108">
        <v>10</v>
      </c>
      <c r="G8" s="88">
        <f>Liste!$J$7</f>
        <v>12.1</v>
      </c>
    </row>
    <row r="9" spans="1:7" s="16" customFormat="1" ht="12.75">
      <c r="A9" s="7">
        <f t="shared" si="0"/>
        <v>5</v>
      </c>
      <c r="B9" t="str">
        <f>Liste!$B$6</f>
        <v>Rachel Waddigton</v>
      </c>
      <c r="C9" s="6" t="str">
        <f>Liste!$C$6</f>
        <v>Meister</v>
      </c>
      <c r="D9" t="str">
        <f>Liste!$A$3</f>
        <v>Bury </v>
      </c>
      <c r="E9" s="108">
        <f>Liste!$D$6</f>
        <v>4.2</v>
      </c>
      <c r="F9" s="108">
        <v>10</v>
      </c>
      <c r="G9" s="88">
        <f>Liste!$J$6</f>
        <v>11.55</v>
      </c>
    </row>
    <row r="10" spans="1:7" s="16" customFormat="1" ht="12.75">
      <c r="A10" s="7">
        <f t="shared" si="0"/>
      </c>
      <c r="B10" t="str">
        <f>Liste!$B$15</f>
        <v>-----------------</v>
      </c>
      <c r="C10" s="6" t="str">
        <f>Liste!$C$15</f>
        <v>Meister</v>
      </c>
      <c r="D10" t="str">
        <f>Liste!$A$13</f>
        <v>Liestal</v>
      </c>
      <c r="E10" s="108">
        <f>Liste!$D$15</f>
        <v>0</v>
      </c>
      <c r="F10" s="108">
        <v>10</v>
      </c>
      <c r="G10" s="88">
        <f>Liste!$J$15</f>
      </c>
    </row>
    <row r="11" spans="1:7" s="16" customFormat="1" ht="12.75">
      <c r="A11" s="7">
        <f t="shared" si="0"/>
      </c>
      <c r="B11" t="str">
        <f>Liste!$B$16</f>
        <v>----------------</v>
      </c>
      <c r="C11" s="6" t="str">
        <f>Liste!$C$16</f>
        <v>Meister</v>
      </c>
      <c r="D11" t="str">
        <f>Liste!$A$13</f>
        <v>Liestal</v>
      </c>
      <c r="E11" s="108">
        <f>Liste!$D$16</f>
        <v>0</v>
      </c>
      <c r="F11" s="108">
        <v>10</v>
      </c>
      <c r="G11" s="88">
        <f>Liste!$J$16</f>
      </c>
    </row>
    <row r="12" spans="1:7" s="16" customFormat="1" ht="12.75">
      <c r="A12" s="7">
        <f t="shared" si="0"/>
      </c>
      <c r="B12" t="str">
        <f>Liste!$B$17</f>
        <v>----------------</v>
      </c>
      <c r="C12" s="6" t="str">
        <f>Liste!$C$17</f>
        <v>Meister</v>
      </c>
      <c r="D12" t="str">
        <f>Liste!$A$13</f>
        <v>Liestal</v>
      </c>
      <c r="E12" s="108">
        <f>Liste!$D$17</f>
        <v>0</v>
      </c>
      <c r="F12" s="108">
        <v>10</v>
      </c>
      <c r="G12" s="88">
        <f>Liste!$J$17</f>
      </c>
    </row>
    <row r="13" spans="1:7" s="16" customFormat="1" ht="12.75">
      <c r="A13" s="7">
        <f t="shared" si="0"/>
      </c>
      <c r="B13" t="str">
        <f>Liste!$B$25</f>
        <v>-----------------</v>
      </c>
      <c r="C13" s="6" t="str">
        <f>Liste!$C$25</f>
        <v>Meister</v>
      </c>
      <c r="D13" t="str">
        <f>Liste!$A$23</f>
        <v>-------</v>
      </c>
      <c r="E13" s="108">
        <f>Liste!$D$25</f>
        <v>0</v>
      </c>
      <c r="F13" s="108">
        <v>10</v>
      </c>
      <c r="G13" s="88">
        <f>Liste!$J$25</f>
      </c>
    </row>
    <row r="14" spans="1:7" s="16" customFormat="1" ht="12.75">
      <c r="A14" s="7">
        <f t="shared" si="0"/>
      </c>
      <c r="B14" t="str">
        <f>Liste!$B$26</f>
        <v>--------------------------</v>
      </c>
      <c r="C14" s="6" t="str">
        <f>Liste!$C$26</f>
        <v>Meister</v>
      </c>
      <c r="D14" t="str">
        <f>Liste!$A$23</f>
        <v>-------</v>
      </c>
      <c r="E14" s="108">
        <f>Liste!$D$26</f>
        <v>0</v>
      </c>
      <c r="F14" s="108">
        <v>10</v>
      </c>
      <c r="G14" s="88">
        <f>Liste!$J$26</f>
      </c>
    </row>
    <row r="15" spans="1:7" ht="12.75">
      <c r="A15" s="7">
        <f t="shared" si="0"/>
      </c>
      <c r="B15" t="str">
        <f>Liste!$B$27</f>
        <v>-----------------</v>
      </c>
      <c r="C15" s="6" t="str">
        <f>Liste!$C$27</f>
        <v>Meister</v>
      </c>
      <c r="D15" t="str">
        <f>Liste!$A$23</f>
        <v>-------</v>
      </c>
      <c r="E15" s="108">
        <f>Liste!$D$27</f>
        <v>0</v>
      </c>
      <c r="F15" s="108">
        <v>10</v>
      </c>
      <c r="G15" s="88">
        <f>Liste!$J$27</f>
      </c>
    </row>
    <row r="16" spans="1:7" ht="12.75">
      <c r="A16" s="7">
        <f t="shared" si="0"/>
      </c>
      <c r="B16" t="str">
        <f>Liste!$B$36</f>
        <v>------------</v>
      </c>
      <c r="C16" s="6" t="str">
        <f>Liste!$C$36</f>
        <v>Meister</v>
      </c>
      <c r="D16" s="28" t="str">
        <f>Liste!$A$33</f>
        <v>Brno</v>
      </c>
      <c r="E16" s="108">
        <f>Liste!$D$36</f>
        <v>0</v>
      </c>
      <c r="F16" s="108">
        <v>10</v>
      </c>
      <c r="G16" s="88">
        <f>Liste!$J$36</f>
      </c>
    </row>
    <row r="17" spans="1:7" ht="12.75">
      <c r="A17" s="7">
        <f t="shared" si="0"/>
      </c>
      <c r="B17" t="str">
        <f>Liste!$B$37</f>
        <v>-------------</v>
      </c>
      <c r="C17" s="6" t="str">
        <f>Liste!$C$37</f>
        <v>Meister</v>
      </c>
      <c r="D17" s="28" t="str">
        <f>Liste!$A$33</f>
        <v>Brno</v>
      </c>
      <c r="E17" s="108">
        <f>Liste!$D$37</f>
        <v>0</v>
      </c>
      <c r="F17" s="108">
        <v>10</v>
      </c>
      <c r="G17" s="88">
        <f>Liste!$J$37</f>
      </c>
    </row>
    <row r="18" spans="1:7" ht="12.75">
      <c r="A18" s="7">
        <f t="shared" si="0"/>
      </c>
      <c r="B18" t="str">
        <f>Liste!$B$45</f>
        <v>---------------</v>
      </c>
      <c r="C18" s="6" t="str">
        <f>Liste!$C$45</f>
        <v>Meister</v>
      </c>
      <c r="D18" t="str">
        <f>Liste!$A$43</f>
        <v>--------------</v>
      </c>
      <c r="E18" s="108">
        <f>Liste!$D$45</f>
        <v>0</v>
      </c>
      <c r="F18" s="108">
        <v>10</v>
      </c>
      <c r="G18" s="88">
        <f>Liste!$J$45</f>
      </c>
    </row>
    <row r="19" spans="1:7" ht="12.75">
      <c r="A19" s="7">
        <f t="shared" si="0"/>
      </c>
      <c r="B19" t="str">
        <f>Liste!$B$46</f>
        <v>---------------</v>
      </c>
      <c r="C19" s="6" t="str">
        <f>Liste!$C$46</f>
        <v>Meister</v>
      </c>
      <c r="D19" t="str">
        <f>Liste!$A$43</f>
        <v>--------------</v>
      </c>
      <c r="E19" s="108">
        <f>Liste!$D$46</f>
        <v>0</v>
      </c>
      <c r="F19" s="108">
        <v>10</v>
      </c>
      <c r="G19" s="88">
        <f>Liste!$J$46</f>
      </c>
    </row>
    <row r="20" spans="1:7" ht="12.75">
      <c r="A20" s="7">
        <f t="shared" si="0"/>
      </c>
      <c r="B20" t="str">
        <f>Liste!$B$47</f>
        <v>----------------</v>
      </c>
      <c r="C20" s="6" t="str">
        <f>Liste!$C$47</f>
        <v>Meister</v>
      </c>
      <c r="D20" t="str">
        <f>Liste!$A$43</f>
        <v>--------------</v>
      </c>
      <c r="E20" s="108">
        <f>Liste!$D$47</f>
        <v>0</v>
      </c>
      <c r="F20" s="108">
        <v>10</v>
      </c>
      <c r="G20" s="88">
        <f>Liste!$J$47</f>
      </c>
    </row>
    <row r="21" spans="1:7" ht="12.75">
      <c r="A21" s="7">
        <f t="shared" si="0"/>
      </c>
      <c r="B21" t="str">
        <f>Liste!$B$55</f>
        <v>--------------</v>
      </c>
      <c r="C21" s="6" t="str">
        <f>Liste!$C$55</f>
        <v>Meister</v>
      </c>
      <c r="D21" t="str">
        <f>Liste!$A$53</f>
        <v>Sportunion 1</v>
      </c>
      <c r="E21" s="108">
        <f>Liste!$D$55</f>
        <v>0</v>
      </c>
      <c r="F21" s="108">
        <v>10</v>
      </c>
      <c r="G21" s="88">
        <f>Liste!$J$55</f>
      </c>
    </row>
    <row r="22" spans="1:7" ht="12.75">
      <c r="A22" s="7">
        <f t="shared" si="0"/>
      </c>
      <c r="B22" t="str">
        <f>Liste!$B$56</f>
        <v>--------------</v>
      </c>
      <c r="C22" s="6" t="str">
        <f>Liste!$C$56</f>
        <v>Meister</v>
      </c>
      <c r="D22" t="str">
        <f>Liste!$A$53</f>
        <v>Sportunion 1</v>
      </c>
      <c r="E22" s="108">
        <f>Liste!$D$56</f>
        <v>0</v>
      </c>
      <c r="F22" s="108">
        <v>10</v>
      </c>
      <c r="G22" s="88">
        <f>Liste!$J$56</f>
      </c>
    </row>
    <row r="23" spans="1:7" ht="12.75">
      <c r="A23" s="7">
        <f t="shared" si="0"/>
      </c>
      <c r="B23" t="str">
        <f>Liste!$B$57</f>
        <v>--------------</v>
      </c>
      <c r="C23" s="6" t="str">
        <f>Liste!$C$57</f>
        <v>Meister</v>
      </c>
      <c r="D23" t="str">
        <f>Liste!$A$53</f>
        <v>Sportunion 1</v>
      </c>
      <c r="E23" s="108">
        <f>Liste!$D$57</f>
        <v>0</v>
      </c>
      <c r="F23" s="108">
        <v>10</v>
      </c>
      <c r="G23" s="88">
        <f>Liste!$J$57</f>
      </c>
    </row>
    <row r="24" spans="1:7" ht="12.75">
      <c r="A24" s="7">
        <f t="shared" si="0"/>
      </c>
      <c r="B24" t="str">
        <f>Liste!$B$65</f>
        <v>----------------</v>
      </c>
      <c r="C24" s="6" t="str">
        <f>Liste!$C$65</f>
        <v>Meister</v>
      </c>
      <c r="D24" t="str">
        <f>Liste!$A$63</f>
        <v>Sportunion 2</v>
      </c>
      <c r="E24" s="108">
        <f>Liste!$D$65</f>
        <v>0</v>
      </c>
      <c r="F24" s="108">
        <v>10</v>
      </c>
      <c r="G24" s="88">
        <f>Liste!$J$65</f>
      </c>
    </row>
    <row r="25" spans="1:7" ht="12.75">
      <c r="A25" s="7">
        <f t="shared" si="0"/>
      </c>
      <c r="B25" t="str">
        <f>Liste!$B$66</f>
        <v>--------------</v>
      </c>
      <c r="C25" s="6" t="str">
        <f>Liste!$C$66</f>
        <v>Meister</v>
      </c>
      <c r="D25" t="str">
        <f>Liste!$A$63</f>
        <v>Sportunion 2</v>
      </c>
      <c r="E25" s="108">
        <f>Liste!$D$66</f>
        <v>0</v>
      </c>
      <c r="F25" s="108">
        <v>10</v>
      </c>
      <c r="G25" s="88">
        <f>Liste!$J$66</f>
      </c>
    </row>
    <row r="26" spans="1:7" ht="12.75">
      <c r="A26" s="7">
        <f t="shared" si="0"/>
      </c>
      <c r="B26" t="str">
        <f>Liste!$B$67</f>
        <v>--------------</v>
      </c>
      <c r="C26" s="6" t="str">
        <f>Liste!$C$67</f>
        <v>Meister</v>
      </c>
      <c r="D26" t="str">
        <f>Liste!$A$63</f>
        <v>Sportunion 2</v>
      </c>
      <c r="E26" s="108">
        <f>Liste!$D$67</f>
        <v>0</v>
      </c>
      <c r="F26" s="108">
        <v>10</v>
      </c>
      <c r="G26" s="88">
        <f>Liste!$J$67</f>
      </c>
    </row>
    <row r="27" spans="1:7" ht="12.75">
      <c r="A27" s="7">
        <f t="shared" si="0"/>
      </c>
      <c r="B27" t="str">
        <f>Liste!$B$75</f>
        <v>Lisa Domer</v>
      </c>
      <c r="C27" s="6" t="str">
        <f>Liste!$C$75</f>
        <v>Meister</v>
      </c>
      <c r="D27" t="str">
        <f>Liste!$A$73</f>
        <v>Sportunion 3</v>
      </c>
      <c r="E27" s="108">
        <f>Liste!$D$75</f>
        <v>0</v>
      </c>
      <c r="F27" s="108">
        <v>10</v>
      </c>
      <c r="G27" s="88">
        <f>Liste!$J$75</f>
      </c>
    </row>
    <row r="28" spans="1:7" ht="12.75">
      <c r="A28" s="7">
        <f t="shared" si="0"/>
      </c>
      <c r="B28" t="str">
        <f>Liste!$B$76</f>
        <v>---------------</v>
      </c>
      <c r="C28" s="6" t="str">
        <f>Liste!$C$76</f>
        <v>Meister</v>
      </c>
      <c r="D28" t="str">
        <f>Liste!$A$73</f>
        <v>Sportunion 3</v>
      </c>
      <c r="E28" s="108">
        <f>Liste!$D$76</f>
        <v>0</v>
      </c>
      <c r="F28" s="108">
        <v>10</v>
      </c>
      <c r="G28" s="88">
        <f>Liste!$J$76</f>
      </c>
    </row>
    <row r="29" spans="1:7" ht="12.75">
      <c r="A29" s="7">
        <f t="shared" si="0"/>
      </c>
      <c r="B29" t="str">
        <f>Liste!$B$77</f>
        <v>------------------</v>
      </c>
      <c r="C29" s="6" t="str">
        <f>Liste!$C$77</f>
        <v>Meister</v>
      </c>
      <c r="D29" t="str">
        <f>Liste!$A$73</f>
        <v>Sportunion 3</v>
      </c>
      <c r="E29" s="108">
        <f>Liste!$D$77</f>
        <v>0</v>
      </c>
      <c r="F29" s="108">
        <v>10</v>
      </c>
      <c r="G29" s="88">
        <f>Liste!$J$77</f>
      </c>
    </row>
    <row r="30" spans="1:7" ht="12.75">
      <c r="A30" s="7">
        <f t="shared" si="0"/>
      </c>
      <c r="B30" t="str">
        <f>Liste!$B$85</f>
        <v>---------</v>
      </c>
      <c r="C30" s="6" t="str">
        <f>Liste!$C$85</f>
        <v>Meister</v>
      </c>
      <c r="D30" t="str">
        <f>Liste!$A$83</f>
        <v>Sopron</v>
      </c>
      <c r="E30" s="108">
        <f>Liste!$D$85</f>
        <v>0</v>
      </c>
      <c r="F30" s="108">
        <v>10</v>
      </c>
      <c r="G30" s="88">
        <f>Liste!$J$85</f>
      </c>
    </row>
    <row r="31" spans="1:7" ht="12.75">
      <c r="A31" s="7">
        <f t="shared" si="0"/>
      </c>
      <c r="B31" s="93" t="str">
        <f>Liste!$B$95</f>
        <v>--------------</v>
      </c>
      <c r="C31" s="6" t="str">
        <f>Liste!$C$95</f>
        <v>Meister</v>
      </c>
      <c r="D31" t="str">
        <f>Liste!$A$93</f>
        <v>Dresden 1</v>
      </c>
      <c r="E31" s="108">
        <f>Liste!$D$95</f>
        <v>0</v>
      </c>
      <c r="F31" s="108">
        <v>10</v>
      </c>
      <c r="G31" s="88">
        <f>Liste!$J$95</f>
      </c>
    </row>
    <row r="32" spans="1:7" ht="12.75">
      <c r="A32" s="7">
        <f t="shared" si="0"/>
      </c>
      <c r="B32" s="93" t="str">
        <f>Liste!$B$96</f>
        <v>----------------</v>
      </c>
      <c r="C32" s="6" t="str">
        <f>Liste!$C$96</f>
        <v>Meister</v>
      </c>
      <c r="D32" t="str">
        <f>Liste!$A$93</f>
        <v>Dresden 1</v>
      </c>
      <c r="E32" s="108">
        <f>Liste!$D$96</f>
        <v>0</v>
      </c>
      <c r="F32" s="108">
        <v>10</v>
      </c>
      <c r="G32" s="88">
        <f>Liste!$J$96</f>
      </c>
    </row>
    <row r="33" spans="1:7" ht="12.75">
      <c r="A33" s="7">
        <f t="shared" si="0"/>
      </c>
      <c r="B33" s="93" t="str">
        <f>Liste!$B$97</f>
        <v>------------</v>
      </c>
      <c r="C33" s="6" t="str">
        <f>Liste!$C$97</f>
        <v>Meister</v>
      </c>
      <c r="D33" t="str">
        <f>Liste!$A$93</f>
        <v>Dresden 1</v>
      </c>
      <c r="E33" s="108">
        <f>Liste!$D$97</f>
        <v>0</v>
      </c>
      <c r="F33" s="108">
        <v>10</v>
      </c>
      <c r="G33" s="88">
        <f>Liste!$J$97</f>
      </c>
    </row>
    <row r="34" spans="1:7" ht="12.75">
      <c r="A34" s="7">
        <f t="shared" si="0"/>
      </c>
      <c r="B34" s="93" t="str">
        <f>Liste!$B$105</f>
        <v>---------------</v>
      </c>
      <c r="C34" s="6" t="str">
        <f>Liste!$C$105</f>
        <v>Meister</v>
      </c>
      <c r="D34" t="str">
        <f>Liste!$A$103</f>
        <v>-------------</v>
      </c>
      <c r="E34" s="108">
        <f>Liste!$D$105</f>
        <v>0</v>
      </c>
      <c r="F34" s="108">
        <v>10</v>
      </c>
      <c r="G34" s="88">
        <f>Liste!$J$105</f>
      </c>
    </row>
    <row r="35" spans="1:7" ht="12.75">
      <c r="A35" s="7">
        <f t="shared" si="0"/>
      </c>
      <c r="B35" s="93" t="str">
        <f>Liste!$B$106</f>
        <v>------------------</v>
      </c>
      <c r="C35" s="6" t="str">
        <f>Liste!$C$106</f>
        <v>Meister</v>
      </c>
      <c r="D35" t="str">
        <f>Liste!$A$103</f>
        <v>-------------</v>
      </c>
      <c r="E35" s="108">
        <f>Liste!$D$106</f>
        <v>0</v>
      </c>
      <c r="F35" s="108">
        <v>10</v>
      </c>
      <c r="G35" s="88">
        <f>Liste!$J$106</f>
      </c>
    </row>
    <row r="36" spans="1:7" ht="12.75">
      <c r="A36" s="7">
        <f t="shared" si="0"/>
      </c>
      <c r="B36" s="93" t="str">
        <f>Liste!$B$107</f>
        <v>------------------</v>
      </c>
      <c r="C36" s="6" t="str">
        <f>Liste!$C$107</f>
        <v>Meister</v>
      </c>
      <c r="D36" t="str">
        <f>Liste!$A$103</f>
        <v>-------------</v>
      </c>
      <c r="E36" s="108">
        <f>Liste!$D$107</f>
        <v>0</v>
      </c>
      <c r="F36" s="108">
        <v>10</v>
      </c>
      <c r="G36" s="88">
        <f>Liste!$J$107</f>
      </c>
    </row>
    <row r="37" spans="1:7" ht="12.75">
      <c r="A37" s="7">
        <f t="shared" si="0"/>
      </c>
      <c r="B37" s="93" t="str">
        <f>Liste!$B$115</f>
        <v>------------------------</v>
      </c>
      <c r="C37" s="6" t="str">
        <f>Liste!$C$115</f>
        <v>Meister</v>
      </c>
      <c r="D37" t="str">
        <f>Liste!$A$113</f>
        <v>------</v>
      </c>
      <c r="E37" s="108">
        <f>Liste!$D$115</f>
        <v>0</v>
      </c>
      <c r="F37" s="108">
        <v>10</v>
      </c>
      <c r="G37" s="88">
        <f>Liste!$J$115</f>
      </c>
    </row>
    <row r="38" spans="1:7" ht="12.75">
      <c r="A38" s="7">
        <f t="shared" si="0"/>
      </c>
      <c r="B38" s="93" t="str">
        <f>Liste!$B$116</f>
        <v>------------------------</v>
      </c>
      <c r="C38" s="6" t="str">
        <f>Liste!$C$116</f>
        <v>Meister</v>
      </c>
      <c r="D38" t="str">
        <f>Liste!$A$113</f>
        <v>------</v>
      </c>
      <c r="E38" s="108">
        <f>Liste!$D$116</f>
        <v>0</v>
      </c>
      <c r="F38" s="108">
        <v>10</v>
      </c>
      <c r="G38" s="88">
        <f>Liste!$J$116</f>
      </c>
    </row>
    <row r="39" spans="1:7" ht="12.75">
      <c r="A39" s="7">
        <f t="shared" si="0"/>
      </c>
      <c r="B39" s="93" t="str">
        <f>Liste!$B$117</f>
        <v>------------------------</v>
      </c>
      <c r="C39" s="6" t="str">
        <f>Liste!$C$117</f>
        <v>Meister</v>
      </c>
      <c r="D39" t="str">
        <f>Liste!$A$113</f>
        <v>------</v>
      </c>
      <c r="E39" s="108">
        <f>Liste!$D$117</f>
        <v>0</v>
      </c>
      <c r="F39" s="108">
        <v>10</v>
      </c>
      <c r="G39" s="88">
        <f>Liste!$J$117</f>
      </c>
    </row>
    <row r="40" spans="1:7" ht="12.75">
      <c r="A40" s="7">
        <f t="shared" si="0"/>
      </c>
      <c r="B40" s="170" t="str">
        <f>Liste!$B$125</f>
        <v>-------------</v>
      </c>
      <c r="C40" s="6" t="str">
        <f>Liste!$C$125</f>
        <v>Meister</v>
      </c>
      <c r="D40" t="str">
        <f>Liste!$A$123</f>
        <v>-------------</v>
      </c>
      <c r="E40" s="108">
        <f>Liste!$D$125</f>
        <v>0</v>
      </c>
      <c r="F40" s="108">
        <v>10</v>
      </c>
      <c r="G40" s="88">
        <f>Liste!$J$125</f>
      </c>
    </row>
    <row r="41" spans="1:7" ht="12.75">
      <c r="A41" s="7">
        <f t="shared" si="0"/>
      </c>
      <c r="B41" s="170" t="str">
        <f>Liste!$B$126</f>
        <v>---------------</v>
      </c>
      <c r="C41" s="6" t="str">
        <f>Liste!$C$126</f>
        <v>Meister</v>
      </c>
      <c r="D41" t="str">
        <f>Liste!$A$123</f>
        <v>-------------</v>
      </c>
      <c r="E41" s="108">
        <f>Liste!$D$126</f>
        <v>0</v>
      </c>
      <c r="F41" s="108">
        <v>10</v>
      </c>
      <c r="G41" s="88">
        <f>Liste!$J$126</f>
      </c>
    </row>
    <row r="42" spans="1:7" ht="12.75">
      <c r="A42" s="7">
        <f t="shared" si="0"/>
      </c>
      <c r="B42" s="170" t="str">
        <f>Liste!$B$127</f>
        <v>------------------</v>
      </c>
      <c r="C42" s="6" t="str">
        <f>Liste!$C$127</f>
        <v>Meister</v>
      </c>
      <c r="D42" t="str">
        <f>Liste!$A$123</f>
        <v>-------------</v>
      </c>
      <c r="E42" s="108">
        <f>Liste!$D$127</f>
        <v>0</v>
      </c>
      <c r="F42" s="108">
        <v>10</v>
      </c>
      <c r="G42" s="88">
        <f>Liste!$J$127</f>
      </c>
    </row>
    <row r="43" spans="1:7" ht="12.75">
      <c r="A43" s="7">
        <f t="shared" si="0"/>
      </c>
      <c r="B43" s="93" t="str">
        <f>Liste!$B$135</f>
        <v>-------------</v>
      </c>
      <c r="C43" s="6" t="str">
        <f>Liste!$C$135</f>
        <v>Meister</v>
      </c>
      <c r="D43" t="str">
        <f>Liste!$A$133</f>
        <v>-------------</v>
      </c>
      <c r="E43" s="108">
        <f>Liste!$D$135</f>
        <v>0</v>
      </c>
      <c r="F43" s="108">
        <v>10</v>
      </c>
      <c r="G43" s="88">
        <f>Liste!$J$135</f>
      </c>
    </row>
    <row r="44" spans="1:7" ht="12.75">
      <c r="A44" s="7">
        <f t="shared" si="0"/>
      </c>
      <c r="B44" s="93" t="str">
        <f>Liste!$B$136</f>
        <v>----------------</v>
      </c>
      <c r="C44" s="6" t="str">
        <f>Liste!$C$136</f>
        <v>Meister</v>
      </c>
      <c r="D44" t="str">
        <f>Liste!$A$133</f>
        <v>-------------</v>
      </c>
      <c r="E44" s="108">
        <f>Liste!$D$136</f>
        <v>0</v>
      </c>
      <c r="F44" s="108">
        <v>10</v>
      </c>
      <c r="G44" s="88">
        <f>Liste!$J$136</f>
      </c>
    </row>
    <row r="45" spans="1:7" ht="12.75">
      <c r="A45" s="7">
        <f t="shared" si="0"/>
      </c>
      <c r="B45" s="93" t="str">
        <f>Liste!$B$137</f>
        <v>----------------</v>
      </c>
      <c r="C45" s="6" t="str">
        <f>Liste!$C$137</f>
        <v>Meister</v>
      </c>
      <c r="D45" t="str">
        <f>Liste!$A$133</f>
        <v>-------------</v>
      </c>
      <c r="E45" s="108">
        <f>Liste!$D$137</f>
        <v>0</v>
      </c>
      <c r="F45" s="108">
        <v>10</v>
      </c>
      <c r="G45" s="88">
        <f>Liste!$J$137</f>
      </c>
    </row>
    <row r="46" spans="1:7" ht="12.75">
      <c r="A46" s="7"/>
      <c r="C46" s="6"/>
      <c r="E46" s="67"/>
      <c r="F46" s="67"/>
      <c r="G46" s="88"/>
    </row>
    <row r="47" spans="1:7" ht="18">
      <c r="A47" s="180" t="s">
        <v>24</v>
      </c>
      <c r="B47" s="180"/>
      <c r="C47" s="180"/>
      <c r="D47" s="180"/>
      <c r="E47" s="180"/>
      <c r="F47" s="180"/>
      <c r="G47" s="180"/>
    </row>
    <row r="48" spans="1:7" ht="12.75">
      <c r="A48" s="18" t="s">
        <v>10</v>
      </c>
      <c r="B48" s="19" t="s">
        <v>15</v>
      </c>
      <c r="C48" s="18" t="s">
        <v>14</v>
      </c>
      <c r="D48" s="19" t="s">
        <v>16</v>
      </c>
      <c r="E48" s="68" t="s">
        <v>25</v>
      </c>
      <c r="F48" s="68" t="s">
        <v>39</v>
      </c>
      <c r="G48" s="69" t="s">
        <v>12</v>
      </c>
    </row>
    <row r="49" spans="1:7" ht="12.75">
      <c r="A49" s="7">
        <f aca="true" t="shared" si="1" ref="A49:A90">IF(COUNT(G49)&gt;0,RANK(G49,$G$49:$G$90),"")</f>
        <v>13</v>
      </c>
      <c r="B49" s="28" t="str">
        <f>Liste!$B$8</f>
        <v>Megan Roberts</v>
      </c>
      <c r="C49" s="6" t="str">
        <f>Liste!$C$8</f>
        <v>Junioren</v>
      </c>
      <c r="D49" t="str">
        <f>Liste!$A$3</f>
        <v>Bury </v>
      </c>
      <c r="E49" s="67">
        <f>Liste!$D$8</f>
        <v>3</v>
      </c>
      <c r="F49" s="67">
        <v>10</v>
      </c>
      <c r="G49" s="88">
        <f>Liste!$J$8</f>
        <v>11.3</v>
      </c>
    </row>
    <row r="50" spans="1:7" ht="12.75">
      <c r="A50" s="7">
        <f t="shared" si="1"/>
        <v>1</v>
      </c>
      <c r="B50" s="28" t="str">
        <f>Liste!$B$38</f>
        <v>Veronika Baresová</v>
      </c>
      <c r="C50" s="6" t="str">
        <f>Liste!$C$38</f>
        <v>Junioren</v>
      </c>
      <c r="D50" s="28" t="str">
        <f>Liste!$A$33</f>
        <v>Brno</v>
      </c>
      <c r="E50" s="67">
        <f>Liste!$D$38</f>
        <v>4.4</v>
      </c>
      <c r="F50" s="67">
        <v>10</v>
      </c>
      <c r="G50" s="88">
        <f>Liste!$J$38</f>
        <v>13.05</v>
      </c>
    </row>
    <row r="51" spans="1:7" ht="12.75">
      <c r="A51" s="7">
        <f t="shared" si="1"/>
        <v>2</v>
      </c>
      <c r="B51" s="28" t="str">
        <f>Liste!$B$60</f>
        <v>Sabrina Rebh</v>
      </c>
      <c r="C51" s="6" t="str">
        <f>Liste!$C$60</f>
        <v>Junioren</v>
      </c>
      <c r="D51" t="str">
        <f>Liste!$A$53</f>
        <v>Sportunion 1</v>
      </c>
      <c r="E51" s="67">
        <f>Liste!$D$60</f>
        <v>4.4</v>
      </c>
      <c r="F51" s="67">
        <v>10</v>
      </c>
      <c r="G51" s="88">
        <f>Liste!$J$60</f>
        <v>12.85</v>
      </c>
    </row>
    <row r="52" spans="1:7" ht="12.75">
      <c r="A52" s="7">
        <f t="shared" si="1"/>
        <v>3</v>
      </c>
      <c r="B52" s="28" t="str">
        <f>Liste!$B$19</f>
        <v>Nadine Schulz</v>
      </c>
      <c r="C52" s="6" t="str">
        <f>Liste!$C$19</f>
        <v>Junioren</v>
      </c>
      <c r="D52" t="str">
        <f>Liste!$A$13</f>
        <v>Liestal</v>
      </c>
      <c r="E52" s="67">
        <f>Liste!$D$19</f>
        <v>4.2</v>
      </c>
      <c r="F52" s="67">
        <v>10</v>
      </c>
      <c r="G52" s="88">
        <f>Liste!$J$19</f>
        <v>12.4</v>
      </c>
    </row>
    <row r="53" spans="1:7" ht="12.75">
      <c r="A53" s="7">
        <f t="shared" si="1"/>
        <v>4</v>
      </c>
      <c r="B53" s="28" t="str">
        <f>Liste!$B$39</f>
        <v>Petra Hedvábná</v>
      </c>
      <c r="C53" s="6" t="str">
        <f>Liste!$C$39</f>
        <v>Junioren</v>
      </c>
      <c r="D53" s="28" t="str">
        <f>Liste!$A$33</f>
        <v>Brno</v>
      </c>
      <c r="E53" s="67">
        <f>Liste!$D$39</f>
        <v>4</v>
      </c>
      <c r="F53" s="67">
        <v>10</v>
      </c>
      <c r="G53" s="88">
        <f>Liste!$J$39</f>
        <v>12.25</v>
      </c>
    </row>
    <row r="54" spans="1:7" ht="12.75">
      <c r="A54" s="7">
        <f t="shared" si="1"/>
        <v>5</v>
      </c>
      <c r="B54" s="93" t="str">
        <f>Liste!$B$98</f>
        <v>Julia Deckert</v>
      </c>
      <c r="C54" s="6" t="str">
        <f>Liste!$C$98</f>
        <v>Junioren</v>
      </c>
      <c r="D54" t="str">
        <f>Liste!$A$93</f>
        <v>Dresden 1</v>
      </c>
      <c r="E54" s="67">
        <f>Liste!$D$98</f>
        <v>4.2</v>
      </c>
      <c r="F54" s="67">
        <v>10</v>
      </c>
      <c r="G54" s="88">
        <f>Liste!$J$98</f>
        <v>12.2</v>
      </c>
    </row>
    <row r="55" spans="1:7" ht="12.75">
      <c r="A55" s="7">
        <f t="shared" si="1"/>
        <v>6</v>
      </c>
      <c r="B55" s="28" t="str">
        <f>Liste!$B$20</f>
        <v>Rahel Amaker</v>
      </c>
      <c r="C55" s="6" t="str">
        <f>Liste!$C$20</f>
        <v>Junioren</v>
      </c>
      <c r="D55" t="str">
        <f>Liste!$A$13</f>
        <v>Liestal</v>
      </c>
      <c r="E55" s="67">
        <f>Liste!$D$20</f>
        <v>4.2</v>
      </c>
      <c r="F55" s="67">
        <v>10</v>
      </c>
      <c r="G55" s="88">
        <f>Liste!$J$20</f>
        <v>12.15</v>
      </c>
    </row>
    <row r="56" spans="1:7" ht="12.75">
      <c r="A56" s="7">
        <f t="shared" si="1"/>
        <v>10</v>
      </c>
      <c r="B56" s="93" t="str">
        <f>Liste!$B$99</f>
        <v>Bianca Heimann</v>
      </c>
      <c r="C56" s="6" t="str">
        <f>Liste!$C$99</f>
        <v>Junioren</v>
      </c>
      <c r="D56" t="str">
        <f>Liste!$A$93</f>
        <v>Dresden 1</v>
      </c>
      <c r="E56" s="67">
        <f>Liste!$D$99</f>
        <v>4</v>
      </c>
      <c r="F56" s="67">
        <v>10</v>
      </c>
      <c r="G56" s="88">
        <f>Liste!$J$99</f>
        <v>11.5</v>
      </c>
    </row>
    <row r="57" spans="1:7" ht="12.75">
      <c r="A57" s="7">
        <f t="shared" si="1"/>
        <v>11</v>
      </c>
      <c r="B57" s="28" t="str">
        <f>Liste!$B$59</f>
        <v>Michaela Eidenberger</v>
      </c>
      <c r="C57" s="6" t="str">
        <f>Liste!$C$59</f>
        <v>Junioren</v>
      </c>
      <c r="D57" t="str">
        <f>Liste!$A$53</f>
        <v>Sportunion 1</v>
      </c>
      <c r="E57" s="67">
        <f>Liste!$D$59</f>
        <v>2.4</v>
      </c>
      <c r="F57" s="67">
        <v>10</v>
      </c>
      <c r="G57" s="88">
        <f>Liste!$J$59</f>
        <v>11.45</v>
      </c>
    </row>
    <row r="58" spans="1:7" ht="12.75">
      <c r="A58" s="7">
        <f t="shared" si="1"/>
        <v>11</v>
      </c>
      <c r="B58" s="28" t="str">
        <f>Liste!$B$89</f>
        <v>Noemi Kalapati</v>
      </c>
      <c r="C58" s="6" t="str">
        <f>Liste!$C$89</f>
        <v>Junioren</v>
      </c>
      <c r="D58" t="str">
        <f>Liste!$A$83</f>
        <v>Sopron</v>
      </c>
      <c r="E58" s="67">
        <f>Liste!$D$89</f>
        <v>4.4</v>
      </c>
      <c r="F58" s="67">
        <v>10</v>
      </c>
      <c r="G58" s="88">
        <f>Liste!$J$89</f>
        <v>11.45</v>
      </c>
    </row>
    <row r="59" spans="1:7" ht="12.75">
      <c r="A59" s="7">
        <f t="shared" si="1"/>
        <v>14</v>
      </c>
      <c r="B59" s="28" t="str">
        <f>Liste!$B$58</f>
        <v>Sandra Freund</v>
      </c>
      <c r="C59" s="6" t="str">
        <f>Liste!$C$58</f>
        <v>Junioren</v>
      </c>
      <c r="D59" t="str">
        <f>Liste!$A$53</f>
        <v>Sportunion 1</v>
      </c>
      <c r="E59" s="67">
        <f>Liste!$D$58</f>
        <v>4</v>
      </c>
      <c r="F59" s="67">
        <v>10</v>
      </c>
      <c r="G59" s="88">
        <f>Liste!$J$58</f>
        <v>10.95</v>
      </c>
    </row>
    <row r="60" spans="1:7" ht="12.75">
      <c r="A60" s="7">
        <f t="shared" si="1"/>
        <v>16</v>
      </c>
      <c r="B60" s="93" t="str">
        <f>Liste!$B$100</f>
        <v>Joanne Kämmler</v>
      </c>
      <c r="C60" s="6" t="str">
        <f>Liste!$C$100</f>
        <v>Junioren</v>
      </c>
      <c r="D60" t="str">
        <f>Liste!$A$93</f>
        <v>Dresden 1</v>
      </c>
      <c r="E60" s="67">
        <f>Liste!$D$100</f>
        <v>4</v>
      </c>
      <c r="F60" s="67">
        <v>10</v>
      </c>
      <c r="G60" s="88">
        <f>Liste!$J$100</f>
        <v>10.2</v>
      </c>
    </row>
    <row r="61" spans="1:7" ht="12.75">
      <c r="A61" s="7">
        <f t="shared" si="1"/>
      </c>
      <c r="B61" s="28" t="str">
        <f>Liste!$B$9</f>
        <v>-------------</v>
      </c>
      <c r="C61" s="6" t="str">
        <f>Liste!$C$9</f>
        <v>Junioren</v>
      </c>
      <c r="D61" t="str">
        <f>Liste!$A$3</f>
        <v>Bury </v>
      </c>
      <c r="E61" s="67">
        <f>Liste!$D$9</f>
        <v>0</v>
      </c>
      <c r="F61" s="67">
        <v>10</v>
      </c>
      <c r="G61" s="88">
        <f>Liste!$J$9</f>
      </c>
    </row>
    <row r="62" spans="1:7" ht="12.75">
      <c r="A62" s="7">
        <f t="shared" si="1"/>
      </c>
      <c r="B62" s="28" t="str">
        <f>Liste!$B$10</f>
        <v>------------</v>
      </c>
      <c r="C62" s="6" t="str">
        <f>Liste!$C$10</f>
        <v>Junioren</v>
      </c>
      <c r="D62" t="str">
        <f>Liste!$A$3</f>
        <v>Bury </v>
      </c>
      <c r="E62" s="67">
        <f>Liste!$D$10</f>
        <v>0</v>
      </c>
      <c r="F62" s="67">
        <v>10</v>
      </c>
      <c r="G62" s="88">
        <f>Liste!$J$10</f>
      </c>
    </row>
    <row r="63" spans="1:7" ht="12.75">
      <c r="A63" s="7">
        <f t="shared" si="1"/>
        <v>15</v>
      </c>
      <c r="B63" s="28" t="str">
        <f>Liste!$B$18</f>
        <v>Isabelle Amacker</v>
      </c>
      <c r="C63" s="6" t="str">
        <f>Liste!$C$18</f>
        <v>Junioren</v>
      </c>
      <c r="D63" t="str">
        <f>Liste!$A$13</f>
        <v>Liestal</v>
      </c>
      <c r="E63" s="67">
        <f>Liste!$D$18</f>
        <v>2.4</v>
      </c>
      <c r="F63" s="67">
        <v>10</v>
      </c>
      <c r="G63" s="88">
        <f>Liste!$J$18</f>
        <v>10.75</v>
      </c>
    </row>
    <row r="64" spans="1:7" ht="12.75">
      <c r="A64" s="7">
        <f t="shared" si="1"/>
      </c>
      <c r="B64" s="28" t="str">
        <f>Liste!$B$28</f>
        <v>-------------------</v>
      </c>
      <c r="C64" s="6" t="str">
        <f>Liste!$C$28</f>
        <v>Junioren</v>
      </c>
      <c r="D64" t="str">
        <f>Liste!$A$23</f>
        <v>-------</v>
      </c>
      <c r="E64" s="67">
        <f>Liste!$D$28</f>
        <v>0</v>
      </c>
      <c r="F64" s="67">
        <v>10</v>
      </c>
      <c r="G64" s="88">
        <f>Liste!$J$28</f>
      </c>
    </row>
    <row r="65" spans="1:7" ht="12.75">
      <c r="A65" s="7">
        <f t="shared" si="1"/>
      </c>
      <c r="B65" s="28" t="str">
        <f>Liste!$B$29</f>
        <v>---------------------</v>
      </c>
      <c r="C65" s="6" t="str">
        <f>Liste!$C$29</f>
        <v>Junioren</v>
      </c>
      <c r="D65" t="str">
        <f>Liste!$A$23</f>
        <v>-------</v>
      </c>
      <c r="E65" s="67">
        <f>Liste!$D$29</f>
        <v>0</v>
      </c>
      <c r="F65" s="67">
        <v>10</v>
      </c>
      <c r="G65" s="88">
        <f>Liste!$J$29</f>
      </c>
    </row>
    <row r="66" spans="1:7" ht="12.75">
      <c r="A66" s="7">
        <f t="shared" si="1"/>
      </c>
      <c r="B66" s="28" t="str">
        <f>Liste!$B$30</f>
        <v>---------------</v>
      </c>
      <c r="C66" s="6" t="str">
        <f>Liste!$C$30</f>
        <v>Junioren</v>
      </c>
      <c r="D66" t="str">
        <f>Liste!$A$23</f>
        <v>-------</v>
      </c>
      <c r="E66" s="67">
        <f>Liste!$D$30</f>
        <v>0</v>
      </c>
      <c r="F66" s="67">
        <v>10</v>
      </c>
      <c r="G66" s="88">
        <f>Liste!$J$10</f>
      </c>
    </row>
    <row r="67" spans="1:7" ht="12.75">
      <c r="A67" s="7">
        <f t="shared" si="1"/>
      </c>
      <c r="B67" s="28" t="str">
        <f>Liste!$B$40</f>
        <v>---------------</v>
      </c>
      <c r="C67" s="6" t="str">
        <f>Liste!$C$40</f>
        <v>Junioren</v>
      </c>
      <c r="D67" s="28" t="str">
        <f>Liste!$A$33</f>
        <v>Brno</v>
      </c>
      <c r="E67" s="67">
        <f>Liste!$D$40</f>
        <v>0</v>
      </c>
      <c r="F67" s="67">
        <v>10</v>
      </c>
      <c r="G67" s="88">
        <f>Liste!$J$40</f>
      </c>
    </row>
    <row r="68" spans="1:7" ht="12.75">
      <c r="A68" s="7">
        <f t="shared" si="1"/>
      </c>
      <c r="B68" s="28" t="str">
        <f>Liste!$B$48</f>
        <v>---------------</v>
      </c>
      <c r="C68" s="6" t="str">
        <f>Liste!$C$48</f>
        <v>Junioren</v>
      </c>
      <c r="D68" t="str">
        <f>Liste!$A$43</f>
        <v>--------------</v>
      </c>
      <c r="E68" s="67">
        <f>Liste!$D$48</f>
        <v>0</v>
      </c>
      <c r="F68" s="67">
        <v>10</v>
      </c>
      <c r="G68" s="88">
        <f>Liste!$J$48</f>
      </c>
    </row>
    <row r="69" spans="1:7" ht="12.75">
      <c r="A69" s="7">
        <f t="shared" si="1"/>
      </c>
      <c r="B69" s="28" t="str">
        <f>Liste!$B$49</f>
        <v>-----------------</v>
      </c>
      <c r="C69" s="6" t="str">
        <f>Liste!$C$49</f>
        <v>Junioren</v>
      </c>
      <c r="D69" t="str">
        <f>Liste!$A$43</f>
        <v>--------------</v>
      </c>
      <c r="E69" s="67">
        <f>Liste!$D$49</f>
        <v>0</v>
      </c>
      <c r="F69" s="67">
        <v>10</v>
      </c>
      <c r="G69" s="88">
        <f>Liste!$J$49</f>
      </c>
    </row>
    <row r="70" spans="1:7" ht="12.75">
      <c r="A70" s="7">
        <f t="shared" si="1"/>
      </c>
      <c r="B70" s="28" t="str">
        <f>Liste!$B$50</f>
        <v>---------------------</v>
      </c>
      <c r="C70" s="6" t="str">
        <f>Liste!$C$50</f>
        <v>Junioren</v>
      </c>
      <c r="D70" t="str">
        <f>Liste!$A$43</f>
        <v>--------------</v>
      </c>
      <c r="E70" s="67">
        <f>Liste!$D$50</f>
        <v>0</v>
      </c>
      <c r="F70" s="67">
        <v>10</v>
      </c>
      <c r="G70" s="88">
        <f>Liste!$J$50</f>
      </c>
    </row>
    <row r="71" spans="1:7" ht="12.75">
      <c r="A71" s="7">
        <f t="shared" si="1"/>
        <v>7</v>
      </c>
      <c r="B71" s="28" t="str">
        <f>Liste!$B$68</f>
        <v>Susanne Schaller</v>
      </c>
      <c r="C71" s="6" t="str">
        <f>Liste!$C$68</f>
        <v>Junioren</v>
      </c>
      <c r="D71" t="str">
        <f>Liste!$A$63</f>
        <v>Sportunion 2</v>
      </c>
      <c r="E71" s="67">
        <f>Liste!$D$68</f>
        <v>2.4</v>
      </c>
      <c r="F71" s="67">
        <v>10</v>
      </c>
      <c r="G71" s="88">
        <f>Liste!$J$68</f>
        <v>11.9</v>
      </c>
    </row>
    <row r="72" spans="1:7" ht="12.75">
      <c r="A72" s="7">
        <f t="shared" si="1"/>
        <v>9</v>
      </c>
      <c r="B72" s="28" t="str">
        <f>Liste!$B$69</f>
        <v>Constanze Tiefnig</v>
      </c>
      <c r="C72" s="6" t="str">
        <f>Liste!$C$69</f>
        <v>Junioren</v>
      </c>
      <c r="D72" t="str">
        <f>Liste!$A$63</f>
        <v>Sportunion 2</v>
      </c>
      <c r="E72" s="67">
        <f>Liste!$D$69</f>
        <v>4</v>
      </c>
      <c r="F72" s="67">
        <v>10</v>
      </c>
      <c r="G72" s="88">
        <f>Liste!$J$69</f>
        <v>11.75</v>
      </c>
    </row>
    <row r="73" spans="1:7" ht="12.75">
      <c r="A73" s="7">
        <f t="shared" si="1"/>
        <v>8</v>
      </c>
      <c r="B73" s="28" t="str">
        <f>Liste!$B$70</f>
        <v>Katharina Schrank</v>
      </c>
      <c r="C73" s="6" t="str">
        <f>Liste!$C$70</f>
        <v>Junioren</v>
      </c>
      <c r="D73" t="str">
        <f>Liste!$A$63</f>
        <v>Sportunion 2</v>
      </c>
      <c r="E73" s="67">
        <f>Liste!$D$70</f>
        <v>3.4</v>
      </c>
      <c r="F73" s="67">
        <v>10</v>
      </c>
      <c r="G73" s="88">
        <f>Liste!$J$70</f>
        <v>11.85</v>
      </c>
    </row>
    <row r="74" spans="1:7" ht="12.75">
      <c r="A74" s="7">
        <f t="shared" si="1"/>
      </c>
      <c r="B74" s="28" t="str">
        <f>Liste!$B$78</f>
        <v>---------------</v>
      </c>
      <c r="C74" s="6" t="str">
        <f>Liste!$C$78</f>
        <v>Junioren</v>
      </c>
      <c r="D74" t="str">
        <f>Liste!$A$73</f>
        <v>Sportunion 3</v>
      </c>
      <c r="E74" s="67">
        <f>Liste!$D$78</f>
        <v>0</v>
      </c>
      <c r="F74" s="67">
        <v>10</v>
      </c>
      <c r="G74" s="88">
        <f>Liste!$J$78</f>
      </c>
    </row>
    <row r="75" spans="1:7" ht="12.75">
      <c r="A75" s="7">
        <f t="shared" si="1"/>
      </c>
      <c r="B75" s="28" t="str">
        <f>Liste!$B$79</f>
        <v>-------------------</v>
      </c>
      <c r="C75" s="6" t="str">
        <f>Liste!$C$79</f>
        <v>Junioren</v>
      </c>
      <c r="D75" t="str">
        <f>Liste!$A$73</f>
        <v>Sportunion 3</v>
      </c>
      <c r="E75" s="67">
        <f>Liste!$D$79</f>
        <v>0</v>
      </c>
      <c r="F75" s="67">
        <v>10</v>
      </c>
      <c r="G75" s="88">
        <f>Liste!$J$79</f>
      </c>
    </row>
    <row r="76" spans="1:7" ht="12.75">
      <c r="A76" s="7">
        <f t="shared" si="1"/>
      </c>
      <c r="B76" s="28" t="str">
        <f>Liste!$B$80</f>
        <v>-----------------</v>
      </c>
      <c r="C76" s="6" t="str">
        <f>Liste!$C$80</f>
        <v>Junioren</v>
      </c>
      <c r="D76" t="str">
        <f>Liste!$A$73</f>
        <v>Sportunion 3</v>
      </c>
      <c r="E76" s="67">
        <f>Liste!$D$80</f>
        <v>0</v>
      </c>
      <c r="F76" s="67">
        <v>10</v>
      </c>
      <c r="G76" s="88">
        <f>Liste!$J$80</f>
      </c>
    </row>
    <row r="77" spans="1:7" ht="12.75">
      <c r="A77" s="7">
        <f t="shared" si="1"/>
      </c>
      <c r="B77" s="28" t="str">
        <f>Liste!$B$88</f>
        <v>--------------</v>
      </c>
      <c r="C77" s="6" t="str">
        <f>Liste!$C$88</f>
        <v>Junioren</v>
      </c>
      <c r="D77" t="str">
        <f>Liste!$A$83</f>
        <v>Sopron</v>
      </c>
      <c r="E77" s="67">
        <f>Liste!$D$88</f>
        <v>0</v>
      </c>
      <c r="F77" s="67">
        <v>10</v>
      </c>
      <c r="G77" s="88">
        <f>Liste!$J$88</f>
      </c>
    </row>
    <row r="78" spans="1:7" ht="12.75">
      <c r="A78" s="7">
        <f t="shared" si="1"/>
      </c>
      <c r="B78" s="28" t="str">
        <f>Liste!$B$90</f>
        <v>-------------</v>
      </c>
      <c r="C78" s="6" t="str">
        <f>Liste!$C$90</f>
        <v>Junioren</v>
      </c>
      <c r="D78" t="str">
        <f>Liste!$A$83</f>
        <v>Sopron</v>
      </c>
      <c r="E78" s="67">
        <f>Liste!$D$90</f>
        <v>0</v>
      </c>
      <c r="F78" s="67">
        <v>10</v>
      </c>
      <c r="G78" s="88">
        <f>Liste!$J$90</f>
      </c>
    </row>
    <row r="79" spans="1:7" ht="12.75">
      <c r="A79" s="7">
        <f t="shared" si="1"/>
      </c>
      <c r="B79" s="93" t="str">
        <f>Liste!$B$108</f>
        <v>---------------</v>
      </c>
      <c r="C79" s="6" t="str">
        <f>Liste!$C$108</f>
        <v>Junioren</v>
      </c>
      <c r="D79" t="str">
        <f>Liste!$A$103</f>
        <v>-------------</v>
      </c>
      <c r="E79" s="67">
        <f>Liste!$D$108</f>
        <v>0</v>
      </c>
      <c r="F79" s="67">
        <v>10</v>
      </c>
      <c r="G79" s="88">
        <f>Liste!$J$108</f>
      </c>
    </row>
    <row r="80" spans="1:7" ht="12.75">
      <c r="A80" s="7">
        <f t="shared" si="1"/>
      </c>
      <c r="B80" s="93" t="str">
        <f>Liste!$B$109</f>
        <v>------------------</v>
      </c>
      <c r="C80" s="6" t="str">
        <f>Liste!$C$109</f>
        <v>Junioren</v>
      </c>
      <c r="D80" t="str">
        <f>Liste!$A$103</f>
        <v>-------------</v>
      </c>
      <c r="E80" s="67">
        <f>Liste!$D$109</f>
        <v>0</v>
      </c>
      <c r="F80" s="67">
        <v>10</v>
      </c>
      <c r="G80" s="88">
        <f>Liste!$J$109</f>
      </c>
    </row>
    <row r="81" spans="1:7" ht="12.75">
      <c r="A81" s="7">
        <f t="shared" si="1"/>
      </c>
      <c r="B81" s="93" t="str">
        <f>Liste!$B$110</f>
        <v>-------------</v>
      </c>
      <c r="C81" s="6" t="str">
        <f>Liste!$C$110</f>
        <v>Junioren</v>
      </c>
      <c r="D81" t="str">
        <f>Liste!$A$103</f>
        <v>-------------</v>
      </c>
      <c r="E81" s="67">
        <f>Liste!$D$110</f>
        <v>0</v>
      </c>
      <c r="F81" s="67">
        <v>10</v>
      </c>
      <c r="G81" s="88">
        <f>Liste!$J$110</f>
      </c>
    </row>
    <row r="82" spans="1:7" ht="12.75">
      <c r="A82" s="7">
        <f t="shared" si="1"/>
      </c>
      <c r="B82" s="93" t="str">
        <f>Liste!$B$118</f>
        <v>------------------------</v>
      </c>
      <c r="C82" s="6" t="str">
        <f>Liste!$C$118</f>
        <v>Junioren</v>
      </c>
      <c r="D82" t="str">
        <f>Liste!$A$113</f>
        <v>------</v>
      </c>
      <c r="E82" s="67">
        <f>Liste!$D$118</f>
        <v>0</v>
      </c>
      <c r="F82" s="67">
        <v>10</v>
      </c>
      <c r="G82" s="88">
        <f>Liste!$J$118</f>
      </c>
    </row>
    <row r="83" spans="1:7" ht="12.75">
      <c r="A83" s="7">
        <f t="shared" si="1"/>
      </c>
      <c r="B83" s="93" t="str">
        <f>Liste!$B$119</f>
        <v>------------------------</v>
      </c>
      <c r="C83" s="6" t="str">
        <f>Liste!$C$119</f>
        <v>Junioren</v>
      </c>
      <c r="D83" t="str">
        <f>Liste!$A$113</f>
        <v>------</v>
      </c>
      <c r="E83" s="67">
        <f>Liste!$D$119</f>
        <v>0</v>
      </c>
      <c r="F83" s="67">
        <v>10</v>
      </c>
      <c r="G83" s="88">
        <f>Liste!$J$119</f>
      </c>
    </row>
    <row r="84" spans="1:7" ht="12.75">
      <c r="A84" s="7">
        <f t="shared" si="1"/>
      </c>
      <c r="B84" s="93" t="str">
        <f>Liste!$B$120</f>
        <v>------------------------</v>
      </c>
      <c r="C84" s="6" t="str">
        <f>Liste!$C$120</f>
        <v>Junioren</v>
      </c>
      <c r="D84" t="str">
        <f>Liste!$A$113</f>
        <v>------</v>
      </c>
      <c r="E84" s="67">
        <f>Liste!$D$120</f>
        <v>0</v>
      </c>
      <c r="F84" s="67">
        <v>10</v>
      </c>
      <c r="G84" s="88">
        <f>Liste!$J$120</f>
      </c>
    </row>
    <row r="85" spans="1:7" ht="12.75">
      <c r="A85" s="7">
        <f t="shared" si="1"/>
      </c>
      <c r="B85" s="28" t="str">
        <f>Liste!$B$128</f>
        <v>-----------------</v>
      </c>
      <c r="C85" s="6" t="str">
        <f>Liste!$C$128</f>
        <v>Junioren</v>
      </c>
      <c r="D85" t="str">
        <f>Liste!$A$123</f>
        <v>-------------</v>
      </c>
      <c r="E85" s="67">
        <f>Liste!$D$128</f>
        <v>0</v>
      </c>
      <c r="F85" s="67">
        <v>10</v>
      </c>
      <c r="G85" s="88">
        <f>Liste!$J$128</f>
      </c>
    </row>
    <row r="86" spans="1:7" ht="12.75">
      <c r="A86" s="7">
        <f t="shared" si="1"/>
      </c>
      <c r="B86" s="28" t="str">
        <f>Liste!$B$129</f>
        <v>------------------</v>
      </c>
      <c r="C86" s="6" t="str">
        <f>Liste!$C$129</f>
        <v>Junioren</v>
      </c>
      <c r="D86" t="str">
        <f>Liste!$A$123</f>
        <v>-------------</v>
      </c>
      <c r="E86" s="67">
        <f>Liste!$D$129</f>
        <v>0</v>
      </c>
      <c r="F86" s="67">
        <v>10</v>
      </c>
      <c r="G86" s="88">
        <f>Liste!$J$129</f>
      </c>
    </row>
    <row r="87" spans="1:7" ht="12.75">
      <c r="A87" s="7">
        <f t="shared" si="1"/>
      </c>
      <c r="B87" s="28" t="str">
        <f>Liste!$B$130</f>
        <v>---------------------</v>
      </c>
      <c r="C87" s="6" t="str">
        <f>Liste!$C$130</f>
        <v>Junioren</v>
      </c>
      <c r="D87" t="str">
        <f>Liste!$A$123</f>
        <v>-------------</v>
      </c>
      <c r="E87" s="67">
        <f>Liste!$D$130</f>
        <v>0</v>
      </c>
      <c r="F87" s="67">
        <v>10</v>
      </c>
      <c r="G87" s="88">
        <f>Liste!$J$130</f>
      </c>
    </row>
    <row r="88" spans="1:7" ht="12.75">
      <c r="A88" s="7">
        <f t="shared" si="1"/>
      </c>
      <c r="B88" s="93" t="str">
        <f>Liste!$B$138</f>
        <v>----------------</v>
      </c>
      <c r="C88" s="6" t="str">
        <f>Liste!$C$138</f>
        <v>Junioren</v>
      </c>
      <c r="D88" t="str">
        <f>Liste!$A$133</f>
        <v>-------------</v>
      </c>
      <c r="E88" s="67">
        <f>Liste!$D$138</f>
        <v>0</v>
      </c>
      <c r="F88" s="67">
        <v>10</v>
      </c>
      <c r="G88" s="88">
        <f>Liste!$J$138</f>
      </c>
    </row>
    <row r="89" spans="1:7" ht="12.75">
      <c r="A89" s="7">
        <f t="shared" si="1"/>
      </c>
      <c r="B89" s="93" t="str">
        <f>Liste!$B$139</f>
        <v>----------------</v>
      </c>
      <c r="C89" s="6" t="str">
        <f>Liste!$C$139</f>
        <v>Junioren</v>
      </c>
      <c r="D89" t="str">
        <f>Liste!$A$133</f>
        <v>-------------</v>
      </c>
      <c r="E89" s="67">
        <f>Liste!$D$139</f>
        <v>0</v>
      </c>
      <c r="F89" s="67">
        <v>10</v>
      </c>
      <c r="G89" s="88">
        <f>Liste!$J$139</f>
      </c>
    </row>
    <row r="90" spans="1:7" ht="12.75">
      <c r="A90" s="7">
        <f t="shared" si="1"/>
      </c>
      <c r="B90" s="93" t="str">
        <f>Liste!$B$140</f>
        <v>----------------</v>
      </c>
      <c r="C90" s="6" t="str">
        <f>Liste!$C$140</f>
        <v>Junioren</v>
      </c>
      <c r="D90" t="str">
        <f>Liste!$A$133</f>
        <v>-------------</v>
      </c>
      <c r="E90" s="67">
        <f>Liste!$D$140</f>
        <v>0</v>
      </c>
      <c r="F90" s="67">
        <v>10</v>
      </c>
      <c r="G90" s="88">
        <f>Liste!$J$140</f>
      </c>
    </row>
    <row r="91" spans="1:7" ht="12.75">
      <c r="A91" s="7"/>
      <c r="B91" s="100"/>
      <c r="C91" s="6"/>
      <c r="E91" s="67"/>
      <c r="F91" s="67"/>
      <c r="G91" s="88"/>
    </row>
    <row r="92" spans="1:7" ht="18">
      <c r="A92" s="181" t="s">
        <v>5</v>
      </c>
      <c r="B92" s="181"/>
      <c r="C92" s="181"/>
      <c r="D92" s="181"/>
      <c r="E92" s="181"/>
      <c r="F92" s="181"/>
      <c r="G92" s="181"/>
    </row>
    <row r="93" spans="1:7" ht="18">
      <c r="A93" s="180" t="s">
        <v>23</v>
      </c>
      <c r="B93" s="180"/>
      <c r="C93" s="180"/>
      <c r="D93" s="180"/>
      <c r="E93" s="180"/>
      <c r="F93" s="180"/>
      <c r="G93" s="180"/>
    </row>
    <row r="94" spans="1:7" ht="12.75">
      <c r="A94" s="18" t="s">
        <v>10</v>
      </c>
      <c r="B94" s="19" t="s">
        <v>15</v>
      </c>
      <c r="C94" s="18" t="s">
        <v>14</v>
      </c>
      <c r="D94" s="19" t="s">
        <v>16</v>
      </c>
      <c r="E94" s="68" t="s">
        <v>25</v>
      </c>
      <c r="F94" s="68" t="s">
        <v>39</v>
      </c>
      <c r="G94" s="69" t="s">
        <v>12</v>
      </c>
    </row>
    <row r="95" spans="1:7" ht="12.75">
      <c r="A95" s="7">
        <f aca="true" t="shared" si="2" ref="A95:A136">IF(COUNT(G95)&gt;0,RANK(G95,$G$95:$G$136),"")</f>
      </c>
      <c r="B95" t="str">
        <f>Liste!$B$5</f>
        <v>------------------</v>
      </c>
      <c r="C95" s="6" t="str">
        <f>Liste!$C$5</f>
        <v>Meister</v>
      </c>
      <c r="D95" t="str">
        <f>Liste!$A$3</f>
        <v>Bury </v>
      </c>
      <c r="E95" s="67">
        <f>Liste!$K$5</f>
        <v>0</v>
      </c>
      <c r="F95" s="67">
        <f>Liste!$L$5</f>
        <v>0</v>
      </c>
      <c r="G95" s="88">
        <f>Liste!$R$5</f>
      </c>
    </row>
    <row r="96" spans="1:7" ht="12.75">
      <c r="A96" s="7">
        <f t="shared" si="2"/>
        <v>1</v>
      </c>
      <c r="B96" t="str">
        <f>Liste!$B$35</f>
        <v>Veronika Veisová</v>
      </c>
      <c r="C96" s="6" t="str">
        <f>Liste!$C$35</f>
        <v>Meister</v>
      </c>
      <c r="D96" s="28" t="str">
        <f>Liste!$A$33</f>
        <v>Brno</v>
      </c>
      <c r="E96" s="67">
        <f>Liste!$K$35</f>
        <v>3.6</v>
      </c>
      <c r="F96" s="67">
        <f>Liste!$L$35</f>
        <v>10</v>
      </c>
      <c r="G96" s="88">
        <f>Liste!$R$35</f>
        <v>10.35</v>
      </c>
    </row>
    <row r="97" spans="1:7" ht="12.75">
      <c r="A97" s="7">
        <f t="shared" si="2"/>
        <v>2</v>
      </c>
      <c r="B97" t="str">
        <f>Liste!$B$7</f>
        <v>Jessica Bond</v>
      </c>
      <c r="C97" s="6" t="str">
        <f>Liste!$C$7</f>
        <v>Meister</v>
      </c>
      <c r="D97" t="str">
        <f>Liste!$A$3</f>
        <v>Bury </v>
      </c>
      <c r="E97" s="67">
        <f>Liste!$K$7</f>
        <v>1.7</v>
      </c>
      <c r="F97" s="67">
        <f>Liste!$L$7</f>
        <v>10</v>
      </c>
      <c r="G97" s="88">
        <f>Liste!$R$7</f>
        <v>8.85</v>
      </c>
    </row>
    <row r="98" spans="1:7" ht="12.75">
      <c r="A98" s="7">
        <f t="shared" si="2"/>
        <v>3</v>
      </c>
      <c r="B98" t="str">
        <f>Liste!$B$6</f>
        <v>Rachel Waddigton</v>
      </c>
      <c r="C98" s="6" t="str">
        <f>Liste!$C$6</f>
        <v>Meister</v>
      </c>
      <c r="D98" t="str">
        <f>Liste!$A$3</f>
        <v>Bury </v>
      </c>
      <c r="E98" s="67">
        <f>Liste!$K$6</f>
        <v>2.3</v>
      </c>
      <c r="F98" s="67">
        <f>Liste!$L$6</f>
        <v>10</v>
      </c>
      <c r="G98" s="88">
        <f>Liste!$R$6</f>
        <v>8.5</v>
      </c>
    </row>
    <row r="99" spans="1:7" ht="12.75">
      <c r="A99" s="7">
        <f t="shared" si="2"/>
        <v>4</v>
      </c>
      <c r="B99" t="str">
        <f>Liste!$B$87</f>
        <v>Szimonetta Lehota</v>
      </c>
      <c r="C99" s="6" t="str">
        <f>Liste!$C$87</f>
        <v>Meister</v>
      </c>
      <c r="D99" t="str">
        <f>Liste!$A$83</f>
        <v>Sopron</v>
      </c>
      <c r="E99" s="67">
        <f>Liste!$K$87</f>
        <v>3.5</v>
      </c>
      <c r="F99" s="67">
        <f>Liste!$L$87</f>
        <v>10</v>
      </c>
      <c r="G99" s="88">
        <f>Liste!$R$87</f>
        <v>8.1</v>
      </c>
    </row>
    <row r="100" spans="1:7" ht="12.75">
      <c r="A100" s="7">
        <f t="shared" si="2"/>
        <v>5</v>
      </c>
      <c r="B100" t="str">
        <f>Liste!$B$86</f>
        <v>Carina Rettensteiner</v>
      </c>
      <c r="C100" s="6" t="str">
        <f>Liste!$C$86</f>
        <v>Meister</v>
      </c>
      <c r="D100" t="s">
        <v>117</v>
      </c>
      <c r="E100" s="67">
        <f>Liste!$K$86</f>
        <v>2.2</v>
      </c>
      <c r="F100" s="67">
        <f>Liste!$L$86</f>
        <v>10</v>
      </c>
      <c r="G100" s="88">
        <f>Liste!$R$86</f>
        <v>7.5</v>
      </c>
    </row>
    <row r="101" spans="1:7" ht="12.75">
      <c r="A101" s="7">
        <f t="shared" si="2"/>
      </c>
      <c r="B101" t="str">
        <f>Liste!$B$15</f>
        <v>-----------------</v>
      </c>
      <c r="C101" s="6" t="str">
        <f>Liste!$C$15</f>
        <v>Meister</v>
      </c>
      <c r="D101" t="str">
        <f>Liste!$A$13</f>
        <v>Liestal</v>
      </c>
      <c r="E101" s="67">
        <f>Liste!$K$15</f>
        <v>0</v>
      </c>
      <c r="F101" s="67">
        <f>Liste!$L$15</f>
        <v>0</v>
      </c>
      <c r="G101" s="88">
        <f>Liste!$R$15</f>
      </c>
    </row>
    <row r="102" spans="1:7" ht="12.75">
      <c r="A102" s="7">
        <f t="shared" si="2"/>
      </c>
      <c r="B102" t="str">
        <f>Liste!$B$16</f>
        <v>----------------</v>
      </c>
      <c r="C102" s="6" t="str">
        <f>Liste!$C$16</f>
        <v>Meister</v>
      </c>
      <c r="D102" t="str">
        <f>Liste!$A$13</f>
        <v>Liestal</v>
      </c>
      <c r="E102" s="67">
        <f>Liste!$K$16</f>
        <v>0</v>
      </c>
      <c r="F102" s="67">
        <f>Liste!$L$16</f>
        <v>0</v>
      </c>
      <c r="G102" s="88">
        <f>Liste!$R$16</f>
      </c>
    </row>
    <row r="103" spans="1:7" ht="12.75">
      <c r="A103" s="7">
        <f t="shared" si="2"/>
      </c>
      <c r="B103" t="str">
        <f>Liste!$B$17</f>
        <v>----------------</v>
      </c>
      <c r="C103" s="6" t="str">
        <f>Liste!$C$17</f>
        <v>Meister</v>
      </c>
      <c r="D103" t="str">
        <f>Liste!$A$13</f>
        <v>Liestal</v>
      </c>
      <c r="E103" s="67">
        <f>Liste!$K$17</f>
        <v>0</v>
      </c>
      <c r="F103" s="67">
        <f>Liste!$L$17</f>
        <v>0</v>
      </c>
      <c r="G103" s="88">
        <f>Liste!$R$17</f>
      </c>
    </row>
    <row r="104" spans="1:7" ht="12.75">
      <c r="A104" s="7">
        <f t="shared" si="2"/>
      </c>
      <c r="B104" t="str">
        <f>Liste!$B$25</f>
        <v>-----------------</v>
      </c>
      <c r="C104" s="6" t="str">
        <f>Liste!$C$25</f>
        <v>Meister</v>
      </c>
      <c r="D104" t="str">
        <f>Liste!$A$23</f>
        <v>-------</v>
      </c>
      <c r="E104" s="67">
        <f>Liste!$K$25</f>
        <v>0</v>
      </c>
      <c r="F104" s="67">
        <f>Liste!$L$25</f>
        <v>0</v>
      </c>
      <c r="G104" s="88">
        <f>Liste!$R$25</f>
      </c>
    </row>
    <row r="105" spans="1:7" ht="12.75">
      <c r="A105" s="7">
        <f t="shared" si="2"/>
      </c>
      <c r="B105" t="str">
        <f>Liste!$B$26</f>
        <v>--------------------------</v>
      </c>
      <c r="C105" s="6" t="str">
        <f>Liste!$C$26</f>
        <v>Meister</v>
      </c>
      <c r="D105" t="str">
        <f>Liste!$A$23</f>
        <v>-------</v>
      </c>
      <c r="E105" s="67">
        <f>Liste!$K$26</f>
        <v>0</v>
      </c>
      <c r="F105" s="67">
        <f>Liste!$L$26</f>
        <v>0</v>
      </c>
      <c r="G105" s="88">
        <f>Liste!$R$26</f>
      </c>
    </row>
    <row r="106" spans="1:7" ht="12.75">
      <c r="A106" s="7">
        <f t="shared" si="2"/>
      </c>
      <c r="B106" t="str">
        <f>Liste!$B$27</f>
        <v>-----------------</v>
      </c>
      <c r="C106" s="6" t="str">
        <f>Liste!$C$27</f>
        <v>Meister</v>
      </c>
      <c r="D106" t="str">
        <f>Liste!$A$23</f>
        <v>-------</v>
      </c>
      <c r="E106" s="67">
        <f>Liste!$K$27</f>
        <v>0</v>
      </c>
      <c r="F106" s="67">
        <f>Liste!$L$27</f>
        <v>0</v>
      </c>
      <c r="G106" s="88">
        <f>Liste!$R$27</f>
      </c>
    </row>
    <row r="107" spans="1:7" ht="12.75">
      <c r="A107" s="7">
        <f t="shared" si="2"/>
      </c>
      <c r="B107" t="str">
        <f>Liste!$B$36</f>
        <v>------------</v>
      </c>
      <c r="C107" s="6" t="str">
        <f>Liste!$C$36</f>
        <v>Meister</v>
      </c>
      <c r="D107" s="28" t="str">
        <f>Liste!$A$33</f>
        <v>Brno</v>
      </c>
      <c r="E107" s="67">
        <f>Liste!$K$36</f>
        <v>0</v>
      </c>
      <c r="F107" s="67">
        <f>Liste!$L$36</f>
        <v>0</v>
      </c>
      <c r="G107" s="88">
        <f>Liste!$R$36</f>
      </c>
    </row>
    <row r="108" spans="1:7" ht="12.75">
      <c r="A108" s="7">
        <f t="shared" si="2"/>
      </c>
      <c r="B108" t="str">
        <f>Liste!$B$37</f>
        <v>-------------</v>
      </c>
      <c r="C108" s="6" t="str">
        <f>Liste!$C$37</f>
        <v>Meister</v>
      </c>
      <c r="D108" s="28" t="str">
        <f>Liste!$A$33</f>
        <v>Brno</v>
      </c>
      <c r="E108" s="67">
        <f>Liste!$K$37</f>
        <v>0</v>
      </c>
      <c r="F108" s="67">
        <f>Liste!$L$37</f>
        <v>0</v>
      </c>
      <c r="G108" s="88">
        <f>Liste!$R$37</f>
      </c>
    </row>
    <row r="109" spans="1:7" ht="12.75">
      <c r="A109" s="7">
        <f t="shared" si="2"/>
      </c>
      <c r="B109" t="str">
        <f>Liste!$B$45</f>
        <v>---------------</v>
      </c>
      <c r="C109" s="6" t="str">
        <f>Liste!$C$45</f>
        <v>Meister</v>
      </c>
      <c r="D109" t="str">
        <f>Liste!$A$43</f>
        <v>--------------</v>
      </c>
      <c r="E109" s="67">
        <f>Liste!$K$45</f>
        <v>0</v>
      </c>
      <c r="F109" s="67">
        <f>Liste!$L$45</f>
        <v>0</v>
      </c>
      <c r="G109" s="88">
        <f>Liste!$R$45</f>
      </c>
    </row>
    <row r="110" spans="1:7" ht="12.75">
      <c r="A110" s="7">
        <f t="shared" si="2"/>
      </c>
      <c r="B110" t="str">
        <f>Liste!$B$46</f>
        <v>---------------</v>
      </c>
      <c r="C110" s="6" t="str">
        <f>Liste!$C$46</f>
        <v>Meister</v>
      </c>
      <c r="D110" t="str">
        <f>Liste!$A$43</f>
        <v>--------------</v>
      </c>
      <c r="E110" s="67">
        <f>Liste!$K$46</f>
        <v>0</v>
      </c>
      <c r="F110" s="67">
        <f>Liste!$L$46</f>
        <v>0</v>
      </c>
      <c r="G110" s="88">
        <f>Liste!$R$46</f>
      </c>
    </row>
    <row r="111" spans="1:7" ht="12.75">
      <c r="A111" s="7">
        <f t="shared" si="2"/>
      </c>
      <c r="B111" t="str">
        <f>Liste!$B$47</f>
        <v>----------------</v>
      </c>
      <c r="C111" s="6" t="str">
        <f>Liste!$C$47</f>
        <v>Meister</v>
      </c>
      <c r="D111" t="str">
        <f>Liste!$A$43</f>
        <v>--------------</v>
      </c>
      <c r="E111" s="67">
        <f>Liste!$K$47</f>
        <v>0</v>
      </c>
      <c r="F111" s="67">
        <f>Liste!$L$47</f>
        <v>0</v>
      </c>
      <c r="G111" s="88">
        <f>Liste!$R$47</f>
      </c>
    </row>
    <row r="112" spans="1:7" ht="12.75">
      <c r="A112" s="7">
        <f t="shared" si="2"/>
      </c>
      <c r="B112" t="str">
        <f>Liste!$B$55</f>
        <v>--------------</v>
      </c>
      <c r="C112" s="6" t="str">
        <f>Liste!$C$55</f>
        <v>Meister</v>
      </c>
      <c r="D112" t="str">
        <f>Liste!$A$53</f>
        <v>Sportunion 1</v>
      </c>
      <c r="E112" s="67">
        <f>Liste!$K$55</f>
        <v>0</v>
      </c>
      <c r="F112" s="67">
        <f>Liste!$L$55</f>
        <v>0</v>
      </c>
      <c r="G112" s="88">
        <f>Liste!$R$55</f>
      </c>
    </row>
    <row r="113" spans="1:7" ht="12.75">
      <c r="A113" s="7">
        <f t="shared" si="2"/>
      </c>
      <c r="B113" t="str">
        <f>Liste!$B$56</f>
        <v>--------------</v>
      </c>
      <c r="C113" s="6" t="str">
        <f>Liste!$C$56</f>
        <v>Meister</v>
      </c>
      <c r="D113" t="str">
        <f>Liste!$A$53</f>
        <v>Sportunion 1</v>
      </c>
      <c r="E113" s="67">
        <f>Liste!$K$56</f>
        <v>0</v>
      </c>
      <c r="F113" s="67">
        <f>Liste!$L$56</f>
        <v>0</v>
      </c>
      <c r="G113" s="88">
        <f>Liste!$R$56</f>
      </c>
    </row>
    <row r="114" spans="1:7" ht="12.75">
      <c r="A114" s="7">
        <f t="shared" si="2"/>
      </c>
      <c r="B114" t="str">
        <f>Liste!$B$57</f>
        <v>--------------</v>
      </c>
      <c r="C114" s="6" t="str">
        <f>Liste!$C$57</f>
        <v>Meister</v>
      </c>
      <c r="D114" t="str">
        <f>Liste!$A$53</f>
        <v>Sportunion 1</v>
      </c>
      <c r="E114" s="67">
        <f>Liste!$K$57</f>
        <v>0</v>
      </c>
      <c r="F114" s="67">
        <f>Liste!$L$57</f>
        <v>0</v>
      </c>
      <c r="G114" s="88">
        <f>Liste!$R$57</f>
      </c>
    </row>
    <row r="115" spans="1:7" ht="12.75">
      <c r="A115" s="7">
        <f t="shared" si="2"/>
      </c>
      <c r="B115" t="str">
        <f>Liste!$B$65</f>
        <v>----------------</v>
      </c>
      <c r="C115" s="6" t="str">
        <f>Liste!$C$65</f>
        <v>Meister</v>
      </c>
      <c r="D115" t="str">
        <f>Liste!$A$63</f>
        <v>Sportunion 2</v>
      </c>
      <c r="E115" s="67">
        <f>Liste!$K$65</f>
        <v>0</v>
      </c>
      <c r="F115" s="67">
        <f>Liste!$L$65</f>
        <v>0</v>
      </c>
      <c r="G115" s="88">
        <f>Liste!$R$65</f>
      </c>
    </row>
    <row r="116" spans="1:7" ht="12.75">
      <c r="A116" s="7">
        <f t="shared" si="2"/>
      </c>
      <c r="B116" t="str">
        <f>Liste!$B$66</f>
        <v>--------------</v>
      </c>
      <c r="C116" s="6" t="str">
        <f>Liste!$C$66</f>
        <v>Meister</v>
      </c>
      <c r="D116" t="str">
        <f>Liste!$A$63</f>
        <v>Sportunion 2</v>
      </c>
      <c r="E116" s="67">
        <f>Liste!$K$66</f>
        <v>0</v>
      </c>
      <c r="F116" s="67">
        <f>Liste!$L$66</f>
        <v>0</v>
      </c>
      <c r="G116" s="88">
        <f>Liste!$R$66</f>
      </c>
    </row>
    <row r="117" spans="1:7" ht="12.75">
      <c r="A117" s="7">
        <f t="shared" si="2"/>
      </c>
      <c r="B117" t="str">
        <f>Liste!$B$67</f>
        <v>--------------</v>
      </c>
      <c r="C117" s="6" t="str">
        <f>Liste!$C$67</f>
        <v>Meister</v>
      </c>
      <c r="D117" t="str">
        <f>Liste!$A$63</f>
        <v>Sportunion 2</v>
      </c>
      <c r="E117" s="67">
        <f>Liste!$K$67</f>
        <v>0</v>
      </c>
      <c r="F117" s="67">
        <f>Liste!$L$67</f>
        <v>0</v>
      </c>
      <c r="G117" s="88">
        <f>Liste!$R$67</f>
      </c>
    </row>
    <row r="118" spans="1:7" ht="12.75">
      <c r="A118" s="7">
        <f t="shared" si="2"/>
      </c>
      <c r="B118" t="str">
        <f>Liste!$B$75</f>
        <v>Lisa Domer</v>
      </c>
      <c r="C118" s="6" t="str">
        <f>Liste!$C$75</f>
        <v>Meister</v>
      </c>
      <c r="D118" t="str">
        <f>Liste!$A$73</f>
        <v>Sportunion 3</v>
      </c>
      <c r="E118" s="67">
        <f>Liste!$K$75</f>
        <v>0</v>
      </c>
      <c r="F118" s="67">
        <f>Liste!$L$75</f>
        <v>0</v>
      </c>
      <c r="G118" s="88">
        <f>Liste!$R$75</f>
      </c>
    </row>
    <row r="119" spans="1:7" ht="12.75">
      <c r="A119" s="7">
        <f t="shared" si="2"/>
      </c>
      <c r="B119" t="str">
        <f>Liste!$B$76</f>
        <v>---------------</v>
      </c>
      <c r="C119" s="6" t="str">
        <f>Liste!$C$76</f>
        <v>Meister</v>
      </c>
      <c r="D119" t="str">
        <f>Liste!$A$73</f>
        <v>Sportunion 3</v>
      </c>
      <c r="E119" s="67">
        <f>Liste!$K$76</f>
        <v>0</v>
      </c>
      <c r="F119" s="67">
        <f>Liste!$L$76</f>
        <v>0</v>
      </c>
      <c r="G119" s="88">
        <f>Liste!$R$76</f>
      </c>
    </row>
    <row r="120" spans="1:7" ht="12.75">
      <c r="A120" s="7">
        <f t="shared" si="2"/>
      </c>
      <c r="B120" t="str">
        <f>Liste!$B$77</f>
        <v>------------------</v>
      </c>
      <c r="C120" s="6" t="str">
        <f>Liste!$C$77</f>
        <v>Meister</v>
      </c>
      <c r="D120" t="str">
        <f>Liste!$A$73</f>
        <v>Sportunion 3</v>
      </c>
      <c r="E120" s="67">
        <f>Liste!$K$77</f>
        <v>0</v>
      </c>
      <c r="F120" s="67">
        <f>Liste!$L$77</f>
        <v>0</v>
      </c>
      <c r="G120" s="88">
        <f>Liste!$R$77</f>
      </c>
    </row>
    <row r="121" spans="1:7" ht="12.75">
      <c r="A121" s="7">
        <f t="shared" si="2"/>
      </c>
      <c r="B121" t="str">
        <f>Liste!$B$85</f>
        <v>---------</v>
      </c>
      <c r="C121" s="6" t="str">
        <f>Liste!$C$85</f>
        <v>Meister</v>
      </c>
      <c r="D121" t="str">
        <f>Liste!$A$83</f>
        <v>Sopron</v>
      </c>
      <c r="E121" s="67">
        <f>Liste!$K$85</f>
        <v>0</v>
      </c>
      <c r="F121" s="67">
        <f>Liste!$L$85</f>
        <v>0</v>
      </c>
      <c r="G121" s="88">
        <f>Liste!$R$85</f>
      </c>
    </row>
    <row r="122" spans="1:7" ht="12.75">
      <c r="A122" s="7">
        <f t="shared" si="2"/>
      </c>
      <c r="B122" s="93" t="str">
        <f>Liste!$B$95</f>
        <v>--------------</v>
      </c>
      <c r="C122" s="6" t="str">
        <f>Liste!$C$95</f>
        <v>Meister</v>
      </c>
      <c r="D122" t="str">
        <f>Liste!$A$93</f>
        <v>Dresden 1</v>
      </c>
      <c r="E122" s="67">
        <f>Liste!$K$95</f>
        <v>0</v>
      </c>
      <c r="F122" s="67">
        <f>Liste!$L$95</f>
        <v>0</v>
      </c>
      <c r="G122" s="88">
        <f>Liste!$R$95</f>
      </c>
    </row>
    <row r="123" spans="1:7" ht="12.75">
      <c r="A123" s="7">
        <f t="shared" si="2"/>
      </c>
      <c r="B123" s="93" t="str">
        <f>Liste!$B$96</f>
        <v>----------------</v>
      </c>
      <c r="C123" s="6" t="str">
        <f>Liste!$C$96</f>
        <v>Meister</v>
      </c>
      <c r="D123" t="str">
        <f>Liste!$A$93</f>
        <v>Dresden 1</v>
      </c>
      <c r="E123" s="67">
        <f>Liste!$K$96</f>
        <v>0</v>
      </c>
      <c r="F123" s="67">
        <f>Liste!$L$96</f>
        <v>0</v>
      </c>
      <c r="G123" s="88">
        <f>Liste!$R$96</f>
      </c>
    </row>
    <row r="124" spans="1:7" ht="12.75">
      <c r="A124" s="7">
        <f t="shared" si="2"/>
      </c>
      <c r="B124" s="93" t="str">
        <f>Liste!$B$97</f>
        <v>------------</v>
      </c>
      <c r="C124" s="6" t="str">
        <f>Liste!$C$97</f>
        <v>Meister</v>
      </c>
      <c r="D124" t="str">
        <f>Liste!$A$93</f>
        <v>Dresden 1</v>
      </c>
      <c r="E124" s="67">
        <f>Liste!$K$97</f>
        <v>0</v>
      </c>
      <c r="F124" s="67">
        <f>Liste!$L$97</f>
        <v>0</v>
      </c>
      <c r="G124" s="88">
        <f>Liste!$R$97</f>
      </c>
    </row>
    <row r="125" spans="1:7" ht="12.75">
      <c r="A125" s="7">
        <f t="shared" si="2"/>
      </c>
      <c r="B125" s="93" t="str">
        <f>Liste!$B$105</f>
        <v>---------------</v>
      </c>
      <c r="C125" s="6" t="str">
        <f>Liste!$C$105</f>
        <v>Meister</v>
      </c>
      <c r="D125" t="str">
        <f>Liste!$A$103</f>
        <v>-------------</v>
      </c>
      <c r="E125" s="67">
        <f>Liste!$K$105</f>
        <v>0</v>
      </c>
      <c r="F125" s="67">
        <f>Liste!$L$105</f>
        <v>0</v>
      </c>
      <c r="G125" s="88">
        <f>Liste!$R$105</f>
      </c>
    </row>
    <row r="126" spans="1:7" ht="12.75">
      <c r="A126" s="7">
        <f t="shared" si="2"/>
      </c>
      <c r="B126" s="93" t="str">
        <f>Liste!$B$106</f>
        <v>------------------</v>
      </c>
      <c r="C126" s="6" t="str">
        <f>Liste!$C$106</f>
        <v>Meister</v>
      </c>
      <c r="D126" t="str">
        <f>Liste!$A$103</f>
        <v>-------------</v>
      </c>
      <c r="E126" s="67">
        <f>Liste!$K$106</f>
        <v>0</v>
      </c>
      <c r="F126" s="67">
        <f>Liste!$L$106</f>
        <v>0</v>
      </c>
      <c r="G126" s="88">
        <f>Liste!$R$106</f>
      </c>
    </row>
    <row r="127" spans="1:7" ht="12.75">
      <c r="A127" s="7">
        <f t="shared" si="2"/>
      </c>
      <c r="B127" s="93" t="str">
        <f>Liste!$B$107</f>
        <v>------------------</v>
      </c>
      <c r="C127" s="6" t="str">
        <f>Liste!$C$107</f>
        <v>Meister</v>
      </c>
      <c r="D127" t="str">
        <f>Liste!$A$103</f>
        <v>-------------</v>
      </c>
      <c r="E127" s="67">
        <f>Liste!$K$107</f>
        <v>0</v>
      </c>
      <c r="F127" s="67">
        <f>Liste!$L$107</f>
        <v>0</v>
      </c>
      <c r="G127" s="88">
        <f>Liste!$R$107</f>
      </c>
    </row>
    <row r="128" spans="1:7" ht="12.75">
      <c r="A128" s="7">
        <f t="shared" si="2"/>
      </c>
      <c r="B128" s="93" t="str">
        <f>Liste!$B$115</f>
        <v>------------------------</v>
      </c>
      <c r="C128" s="6" t="str">
        <f>Liste!$C$115</f>
        <v>Meister</v>
      </c>
      <c r="D128" t="str">
        <f>Liste!$A$113</f>
        <v>------</v>
      </c>
      <c r="E128" s="67">
        <f>Liste!$K$115</f>
        <v>0</v>
      </c>
      <c r="F128" s="67">
        <f>Liste!$L$115</f>
        <v>0</v>
      </c>
      <c r="G128" s="88">
        <f>Liste!$R$115</f>
      </c>
    </row>
    <row r="129" spans="1:7" ht="12.75">
      <c r="A129" s="7">
        <f t="shared" si="2"/>
      </c>
      <c r="B129" s="93" t="str">
        <f>Liste!$B$116</f>
        <v>------------------------</v>
      </c>
      <c r="C129" s="6" t="str">
        <f>Liste!$C$116</f>
        <v>Meister</v>
      </c>
      <c r="D129" t="str">
        <f>Liste!$A$113</f>
        <v>------</v>
      </c>
      <c r="E129" s="67">
        <f>Liste!$K$116</f>
        <v>0</v>
      </c>
      <c r="F129" s="67">
        <f>Liste!$L$116</f>
        <v>0</v>
      </c>
      <c r="G129" s="88">
        <f>Liste!$R$116</f>
      </c>
    </row>
    <row r="130" spans="1:7" ht="12.75">
      <c r="A130" s="7">
        <f t="shared" si="2"/>
      </c>
      <c r="B130" s="93" t="str">
        <f>Liste!$B$117</f>
        <v>------------------------</v>
      </c>
      <c r="C130" s="6" t="str">
        <f>Liste!$C$117</f>
        <v>Meister</v>
      </c>
      <c r="D130" t="str">
        <f>Liste!$A$113</f>
        <v>------</v>
      </c>
      <c r="E130" s="67">
        <f>Liste!$K$117</f>
        <v>0</v>
      </c>
      <c r="F130" s="67">
        <f>Liste!$L$117</f>
        <v>0</v>
      </c>
      <c r="G130" s="88">
        <f>Liste!$R$117</f>
      </c>
    </row>
    <row r="131" spans="1:7" ht="12.75">
      <c r="A131" s="7">
        <f t="shared" si="2"/>
      </c>
      <c r="B131" s="28" t="str">
        <f>Liste!$B$125</f>
        <v>-------------</v>
      </c>
      <c r="C131" s="6" t="str">
        <f>Liste!$C$125</f>
        <v>Meister</v>
      </c>
      <c r="D131" t="str">
        <f>Liste!$A$113</f>
        <v>------</v>
      </c>
      <c r="E131" s="67">
        <f>Liste!$K$125</f>
        <v>0</v>
      </c>
      <c r="F131" s="67">
        <f>Liste!$L$125</f>
        <v>0</v>
      </c>
      <c r="G131" s="67">
        <f>Liste!$R$125</f>
      </c>
    </row>
    <row r="132" spans="1:7" ht="12.75">
      <c r="A132" s="7">
        <f t="shared" si="2"/>
      </c>
      <c r="B132" s="28" t="str">
        <f>Liste!$B$126</f>
        <v>---------------</v>
      </c>
      <c r="C132" s="6" t="str">
        <f>Liste!$C$126</f>
        <v>Meister</v>
      </c>
      <c r="D132" t="str">
        <f>Liste!$A$113</f>
        <v>------</v>
      </c>
      <c r="E132" s="67">
        <f>Liste!$K$126</f>
        <v>0</v>
      </c>
      <c r="F132" s="67">
        <f>Liste!$L$126</f>
        <v>0</v>
      </c>
      <c r="G132" s="67">
        <f>Liste!$R$126</f>
      </c>
    </row>
    <row r="133" spans="1:7" ht="12.75">
      <c r="A133" s="7">
        <f t="shared" si="2"/>
      </c>
      <c r="B133" s="28" t="str">
        <f>Liste!$B$127</f>
        <v>------------------</v>
      </c>
      <c r="C133" s="6" t="str">
        <f>Liste!$C$127</f>
        <v>Meister</v>
      </c>
      <c r="D133" t="str">
        <f>Liste!$A$113</f>
        <v>------</v>
      </c>
      <c r="E133" s="67">
        <f>Liste!$K$127</f>
        <v>0</v>
      </c>
      <c r="F133" s="67">
        <f>Liste!$L$127</f>
        <v>0</v>
      </c>
      <c r="G133" s="67">
        <f>Liste!$R$127</f>
      </c>
    </row>
    <row r="134" spans="1:7" ht="12.75">
      <c r="A134" s="7">
        <f t="shared" si="2"/>
      </c>
      <c r="B134" s="93" t="str">
        <f>Liste!$B$135</f>
        <v>-------------</v>
      </c>
      <c r="C134" s="6" t="str">
        <f>Liste!$C$135</f>
        <v>Meister</v>
      </c>
      <c r="D134" t="str">
        <f>Liste!$A$113</f>
        <v>------</v>
      </c>
      <c r="E134" s="67">
        <f>Liste!$K$135</f>
        <v>0</v>
      </c>
      <c r="F134" s="67">
        <f>Liste!$L$135</f>
        <v>0</v>
      </c>
      <c r="G134" s="67">
        <f>Liste!$R$135</f>
      </c>
    </row>
    <row r="135" spans="1:7" ht="12.75">
      <c r="A135" s="7">
        <f t="shared" si="2"/>
      </c>
      <c r="B135" s="93" t="str">
        <f>Liste!$B$136</f>
        <v>----------------</v>
      </c>
      <c r="C135" s="6" t="str">
        <f>Liste!$C$136</f>
        <v>Meister</v>
      </c>
      <c r="D135" t="str">
        <f>Liste!$A$113</f>
        <v>------</v>
      </c>
      <c r="E135" s="67">
        <f>Liste!$K$136</f>
        <v>0</v>
      </c>
      <c r="F135" s="67">
        <f>Liste!$L$136</f>
        <v>0</v>
      </c>
      <c r="G135" s="67">
        <f>Liste!$R$136</f>
      </c>
    </row>
    <row r="136" spans="1:7" ht="12.75">
      <c r="A136" s="7">
        <f t="shared" si="2"/>
      </c>
      <c r="B136" s="93" t="str">
        <f>Liste!$B$137</f>
        <v>----------------</v>
      </c>
      <c r="C136" s="6" t="str">
        <f>Liste!$C$137</f>
        <v>Meister</v>
      </c>
      <c r="D136" t="str">
        <f>Liste!$A$113</f>
        <v>------</v>
      </c>
      <c r="E136" s="67">
        <f>Liste!$K$137</f>
        <v>0</v>
      </c>
      <c r="F136" s="67">
        <f>Liste!$L$137</f>
        <v>0</v>
      </c>
      <c r="G136" s="67">
        <f>Liste!$R$137</f>
      </c>
    </row>
    <row r="137" spans="1:7" ht="12.75">
      <c r="A137" s="7"/>
      <c r="C137" s="6"/>
      <c r="E137" s="67"/>
      <c r="F137" s="67"/>
      <c r="G137" s="88"/>
    </row>
    <row r="138" spans="1:7" ht="18">
      <c r="A138" s="180" t="s">
        <v>24</v>
      </c>
      <c r="B138" s="180"/>
      <c r="C138" s="180"/>
      <c r="D138" s="180"/>
      <c r="E138" s="180"/>
      <c r="F138" s="180"/>
      <c r="G138" s="180"/>
    </row>
    <row r="139" spans="1:7" ht="12.75">
      <c r="A139" s="18" t="s">
        <v>10</v>
      </c>
      <c r="B139" s="19" t="s">
        <v>15</v>
      </c>
      <c r="C139" s="18" t="s">
        <v>14</v>
      </c>
      <c r="D139" s="19" t="s">
        <v>16</v>
      </c>
      <c r="E139" s="68" t="s">
        <v>25</v>
      </c>
      <c r="F139" s="68" t="s">
        <v>39</v>
      </c>
      <c r="G139" s="69" t="s">
        <v>12</v>
      </c>
    </row>
    <row r="140" spans="1:7" ht="12.75">
      <c r="A140" s="7">
        <f aca="true" t="shared" si="3" ref="A140:A181">IF(COUNT(G140)&gt;0,RANK(G140,$G$140:$G$181),"")</f>
        <v>16</v>
      </c>
      <c r="B140" s="28" t="str">
        <f>Liste!$B$8</f>
        <v>Megan Roberts</v>
      </c>
      <c r="C140" s="6" t="str">
        <f>Liste!$C$8</f>
        <v>Junioren</v>
      </c>
      <c r="D140" t="str">
        <f>Liste!$A$3</f>
        <v>Bury </v>
      </c>
      <c r="E140" s="67">
        <f>Liste!$K$8</f>
        <v>0.7</v>
      </c>
      <c r="F140" s="67">
        <f>Liste!$L$8</f>
        <v>6</v>
      </c>
      <c r="G140" s="88">
        <f>Liste!$R$8</f>
        <v>2.45</v>
      </c>
    </row>
    <row r="141" spans="1:7" ht="12.75">
      <c r="A141" s="7">
        <f t="shared" si="3"/>
        <v>1</v>
      </c>
      <c r="B141" s="28" t="str">
        <f>Liste!$B$39</f>
        <v>Petra Hedvábná</v>
      </c>
      <c r="C141" s="6" t="str">
        <f>Liste!$C$39</f>
        <v>Junioren</v>
      </c>
      <c r="D141" s="28" t="str">
        <f>Liste!$A$33</f>
        <v>Brno</v>
      </c>
      <c r="E141" s="67">
        <f>Liste!$K$39</f>
        <v>2.7</v>
      </c>
      <c r="F141" s="67">
        <f>Liste!$L$39</f>
        <v>10</v>
      </c>
      <c r="G141" s="88">
        <f>Liste!$R$39</f>
        <v>11.7</v>
      </c>
    </row>
    <row r="142" spans="1:7" ht="12.75">
      <c r="A142" s="7">
        <f t="shared" si="3"/>
        <v>2</v>
      </c>
      <c r="B142" s="93" t="str">
        <f>Liste!$B$100</f>
        <v>Joanne Kämmler</v>
      </c>
      <c r="C142" s="6" t="str">
        <f>Liste!$C$100</f>
        <v>Junioren</v>
      </c>
      <c r="D142" t="str">
        <f>Liste!$A$93</f>
        <v>Dresden 1</v>
      </c>
      <c r="E142" s="67">
        <f>Liste!$K$100</f>
        <v>3.8</v>
      </c>
      <c r="F142" s="67">
        <f>Liste!$L$100</f>
        <v>10</v>
      </c>
      <c r="G142" s="88">
        <f>Liste!$R$100</f>
        <v>11.35</v>
      </c>
    </row>
    <row r="143" spans="1:7" ht="12.75">
      <c r="A143" s="7">
        <f t="shared" si="3"/>
        <v>3</v>
      </c>
      <c r="B143" s="28" t="str">
        <f>Liste!$B$19</f>
        <v>Nadine Schulz</v>
      </c>
      <c r="C143" s="6" t="str">
        <f>Liste!$C$19</f>
        <v>Junioren</v>
      </c>
      <c r="D143" t="str">
        <f>Liste!$A$13</f>
        <v>Liestal</v>
      </c>
      <c r="E143" s="67">
        <f>Liste!$K$19</f>
        <v>2.3</v>
      </c>
      <c r="F143" s="67">
        <f>Liste!$L$19</f>
        <v>10</v>
      </c>
      <c r="G143" s="88">
        <f>Liste!$R$19</f>
        <v>10.25</v>
      </c>
    </row>
    <row r="144" spans="1:7" ht="12.75">
      <c r="A144" s="7">
        <f t="shared" si="3"/>
        <v>4</v>
      </c>
      <c r="B144" s="28" t="str">
        <f>Liste!$B$58</f>
        <v>Sandra Freund</v>
      </c>
      <c r="C144" s="6" t="str">
        <f>Liste!$C$58</f>
        <v>Junioren</v>
      </c>
      <c r="D144" t="str">
        <f>Liste!$A$53</f>
        <v>Sportunion 1</v>
      </c>
      <c r="E144" s="67">
        <f>Liste!$DK58</f>
        <v>0</v>
      </c>
      <c r="F144" s="67">
        <f>Liste!$L$58</f>
        <v>10</v>
      </c>
      <c r="G144" s="88">
        <f>Liste!$R$58</f>
        <v>9.25</v>
      </c>
    </row>
    <row r="145" spans="1:7" ht="12.75">
      <c r="A145" s="7">
        <f t="shared" si="3"/>
        <v>5</v>
      </c>
      <c r="B145" s="28" t="str">
        <f>Liste!$B$20</f>
        <v>Rahel Amaker</v>
      </c>
      <c r="C145" s="6" t="str">
        <f>Liste!$C$20</f>
        <v>Junioren</v>
      </c>
      <c r="D145" t="str">
        <f>Liste!$A$13</f>
        <v>Liestal</v>
      </c>
      <c r="E145" s="67">
        <f>Liste!$K$20</f>
        <v>1.7</v>
      </c>
      <c r="F145" s="67">
        <f>Liste!$L$20</f>
        <v>10</v>
      </c>
      <c r="G145" s="88">
        <f>Liste!$R$20</f>
        <v>9.15</v>
      </c>
    </row>
    <row r="146" spans="1:7" ht="12.75">
      <c r="A146" s="7">
        <f t="shared" si="3"/>
        <v>6</v>
      </c>
      <c r="B146" s="28" t="str">
        <f>Liste!$B$38</f>
        <v>Veronika Baresová</v>
      </c>
      <c r="C146" s="6" t="str">
        <f>Liste!$C$38</f>
        <v>Junioren</v>
      </c>
      <c r="D146" s="28" t="str">
        <f>Liste!$A$33</f>
        <v>Brno</v>
      </c>
      <c r="E146" s="67">
        <f>Liste!$K$38</f>
        <v>2.7</v>
      </c>
      <c r="F146" s="67">
        <f>Liste!$L$38</f>
        <v>10</v>
      </c>
      <c r="G146" s="88">
        <f>Liste!$R$38</f>
        <v>9.05</v>
      </c>
    </row>
    <row r="147" spans="1:7" ht="12.75">
      <c r="A147" s="7">
        <f t="shared" si="3"/>
        <v>7</v>
      </c>
      <c r="B147" s="93" t="str">
        <f>Liste!$B$99</f>
        <v>Bianca Heimann</v>
      </c>
      <c r="C147" s="6" t="str">
        <f>Liste!$C$99</f>
        <v>Junioren</v>
      </c>
      <c r="D147" t="str">
        <f>Liste!$A$93</f>
        <v>Dresden 1</v>
      </c>
      <c r="E147" s="67">
        <f>Liste!$K$99</f>
        <v>2.3</v>
      </c>
      <c r="F147" s="67">
        <f>Liste!$L$99</f>
        <v>10</v>
      </c>
      <c r="G147" s="88">
        <f>Liste!$R$99</f>
        <v>8.9</v>
      </c>
    </row>
    <row r="148" spans="1:7" ht="12.75">
      <c r="A148" s="7">
        <f t="shared" si="3"/>
        <v>8</v>
      </c>
      <c r="B148" s="28" t="str">
        <f>Liste!$B$18</f>
        <v>Isabelle Amacker</v>
      </c>
      <c r="C148" s="6" t="str">
        <f>Liste!$C$18</f>
        <v>Junioren</v>
      </c>
      <c r="D148" t="str">
        <f>Liste!$A$13</f>
        <v>Liestal</v>
      </c>
      <c r="E148" s="67">
        <f>Liste!$K$18</f>
        <v>2.5</v>
      </c>
      <c r="F148" s="67">
        <f>Liste!$L$18</f>
        <v>10</v>
      </c>
      <c r="G148" s="88">
        <f>Liste!$R$18</f>
        <v>8.85</v>
      </c>
    </row>
    <row r="149" spans="1:7" ht="12.75">
      <c r="A149" s="7">
        <f t="shared" si="3"/>
        <v>10</v>
      </c>
      <c r="B149" s="93" t="str">
        <f>Liste!$B$98</f>
        <v>Julia Deckert</v>
      </c>
      <c r="C149" s="6" t="str">
        <f>Liste!$C$98</f>
        <v>Junioren</v>
      </c>
      <c r="D149" t="str">
        <f>Liste!$A$93</f>
        <v>Dresden 1</v>
      </c>
      <c r="E149" s="67">
        <f>Liste!$K$98</f>
        <v>3.3</v>
      </c>
      <c r="F149" s="67">
        <f>Liste!$L$98</f>
        <v>10</v>
      </c>
      <c r="G149" s="88">
        <f>Liste!$R$98</f>
        <v>8.35</v>
      </c>
    </row>
    <row r="150" spans="1:7" ht="12.75">
      <c r="A150" s="7">
        <f t="shared" si="3"/>
        <v>11</v>
      </c>
      <c r="B150" s="28" t="str">
        <f>Liste!$B$59</f>
        <v>Michaela Eidenberger</v>
      </c>
      <c r="C150" s="6" t="str">
        <f>Liste!$C$59</f>
        <v>Junioren</v>
      </c>
      <c r="D150" t="str">
        <f>Liste!$A$53</f>
        <v>Sportunion 1</v>
      </c>
      <c r="E150" s="67">
        <f>Liste!$K$59</f>
        <v>1.5</v>
      </c>
      <c r="F150" s="67">
        <f>Liste!$L$59</f>
        <v>10</v>
      </c>
      <c r="G150" s="88">
        <f>Liste!$R$59</f>
        <v>8.1</v>
      </c>
    </row>
    <row r="151" spans="1:7" ht="12.75">
      <c r="A151" s="7">
        <f t="shared" si="3"/>
        <v>12</v>
      </c>
      <c r="B151" s="28" t="str">
        <f>Liste!$B$60</f>
        <v>Sabrina Rebh</v>
      </c>
      <c r="C151" s="6" t="str">
        <f>Liste!$C$60</f>
        <v>Junioren</v>
      </c>
      <c r="D151" t="str">
        <f>Liste!$A$53</f>
        <v>Sportunion 1</v>
      </c>
      <c r="E151" s="67">
        <f>Liste!$K$60</f>
        <v>1.8</v>
      </c>
      <c r="F151" s="67">
        <f>Liste!$L$60</f>
        <v>10</v>
      </c>
      <c r="G151" s="88">
        <f>Liste!$R$60</f>
        <v>7.85</v>
      </c>
    </row>
    <row r="152" spans="1:7" ht="12.75">
      <c r="A152" s="7">
        <f t="shared" si="3"/>
        <v>13</v>
      </c>
      <c r="B152" s="28" t="str">
        <f>Liste!$B$70</f>
        <v>Katharina Schrank</v>
      </c>
      <c r="C152" s="6" t="str">
        <f>Liste!$C$70</f>
        <v>Junioren</v>
      </c>
      <c r="D152" t="str">
        <f>Liste!$A$63</f>
        <v>Sportunion 2</v>
      </c>
      <c r="E152" s="67">
        <f>Liste!$K$70</f>
        <v>1.8</v>
      </c>
      <c r="F152" s="67">
        <f>Liste!$L$70</f>
        <v>10</v>
      </c>
      <c r="G152" s="88">
        <f>Liste!$R$70</f>
        <v>7.3</v>
      </c>
    </row>
    <row r="153" spans="1:7" ht="12.75">
      <c r="A153" s="7">
        <f t="shared" si="3"/>
        <v>14</v>
      </c>
      <c r="B153" s="28" t="str">
        <f>Liste!$B$89</f>
        <v>Noemi Kalapati</v>
      </c>
      <c r="C153" s="6" t="str">
        <f>Liste!$C$89</f>
        <v>Junioren</v>
      </c>
      <c r="D153" t="str">
        <f>Liste!$A$83</f>
        <v>Sopron</v>
      </c>
      <c r="E153" s="67">
        <f>Liste!$K$89</f>
        <v>1.6</v>
      </c>
      <c r="F153" s="67">
        <f>Liste!$L$89</f>
        <v>10</v>
      </c>
      <c r="G153" s="88">
        <f>Liste!$R$89</f>
        <v>6.45</v>
      </c>
    </row>
    <row r="154" spans="1:7" ht="12.75">
      <c r="A154" s="7">
        <f t="shared" si="3"/>
        <v>15</v>
      </c>
      <c r="B154" s="28" t="str">
        <f>Liste!$B$68</f>
        <v>Susanne Schaller</v>
      </c>
      <c r="C154" s="6" t="str">
        <f>Liste!$C$68</f>
        <v>Junioren</v>
      </c>
      <c r="D154" t="str">
        <f>Liste!$A$63</f>
        <v>Sportunion 2</v>
      </c>
      <c r="E154" s="67">
        <f>Liste!$K$68</f>
        <v>1.1</v>
      </c>
      <c r="F154" s="67">
        <f>Liste!$L$68</f>
        <v>10</v>
      </c>
      <c r="G154" s="88">
        <f>Liste!$R$68</f>
        <v>6</v>
      </c>
    </row>
    <row r="155" spans="1:7" ht="12.75">
      <c r="A155" s="7">
        <f t="shared" si="3"/>
      </c>
      <c r="B155" s="28" t="str">
        <f>Liste!$B$9</f>
        <v>-------------</v>
      </c>
      <c r="C155" s="6" t="str">
        <f>Liste!$C$9</f>
        <v>Junioren</v>
      </c>
      <c r="D155" t="str">
        <f>Liste!$A$3</f>
        <v>Bury </v>
      </c>
      <c r="E155" s="67">
        <f>Liste!$K$9</f>
        <v>0</v>
      </c>
      <c r="F155" s="67">
        <f>Liste!$L$9</f>
        <v>0</v>
      </c>
      <c r="G155" s="88">
        <f>Liste!$R$9</f>
      </c>
    </row>
    <row r="156" spans="1:7" ht="12.75">
      <c r="A156" s="7">
        <f t="shared" si="3"/>
      </c>
      <c r="B156" s="28" t="str">
        <f>Liste!$B$10</f>
        <v>------------</v>
      </c>
      <c r="C156" s="6" t="str">
        <f>Liste!$C$10</f>
        <v>Junioren</v>
      </c>
      <c r="D156" t="str">
        <f>Liste!$A$3</f>
        <v>Bury </v>
      </c>
      <c r="E156" s="67">
        <f>Liste!$K$10</f>
        <v>0</v>
      </c>
      <c r="F156" s="67">
        <f>Liste!$L$10</f>
        <v>0</v>
      </c>
      <c r="G156" s="88">
        <f>Liste!$R$10</f>
      </c>
    </row>
    <row r="157" spans="1:7" ht="12.75">
      <c r="A157" s="7">
        <f t="shared" si="3"/>
      </c>
      <c r="B157" s="28" t="str">
        <f>Liste!$B$28</f>
        <v>-------------------</v>
      </c>
      <c r="C157" s="6" t="str">
        <f>Liste!$C$28</f>
        <v>Junioren</v>
      </c>
      <c r="D157" t="str">
        <f>Liste!$A$23</f>
        <v>-------</v>
      </c>
      <c r="E157" s="67">
        <f>Liste!$K$28</f>
        <v>0</v>
      </c>
      <c r="F157" s="67">
        <f>Liste!$L$28</f>
        <v>0</v>
      </c>
      <c r="G157" s="88">
        <f>Liste!$R$28</f>
      </c>
    </row>
    <row r="158" spans="1:7" ht="12.75">
      <c r="A158" s="7">
        <f t="shared" si="3"/>
      </c>
      <c r="B158" s="28" t="str">
        <f>Liste!$B$29</f>
        <v>---------------------</v>
      </c>
      <c r="C158" s="6" t="str">
        <f>Liste!$C$29</f>
        <v>Junioren</v>
      </c>
      <c r="D158" t="str">
        <f>Liste!$A$23</f>
        <v>-------</v>
      </c>
      <c r="E158" s="67">
        <f>Liste!$K$29</f>
        <v>0</v>
      </c>
      <c r="F158" s="67">
        <f>Liste!$L$29</f>
        <v>0</v>
      </c>
      <c r="G158" s="88">
        <f>Liste!$R$29</f>
      </c>
    </row>
    <row r="159" spans="1:7" ht="12.75">
      <c r="A159" s="7">
        <f t="shared" si="3"/>
      </c>
      <c r="B159" s="28" t="str">
        <f>Liste!$B$30</f>
        <v>---------------</v>
      </c>
      <c r="C159" s="6" t="str">
        <f>Liste!$C$30</f>
        <v>Junioren</v>
      </c>
      <c r="D159" t="str">
        <f>Liste!$A$23</f>
        <v>-------</v>
      </c>
      <c r="E159" s="67">
        <f>Liste!$K$30</f>
        <v>0</v>
      </c>
      <c r="F159" s="67">
        <f>Liste!$L$30</f>
        <v>0</v>
      </c>
      <c r="G159" s="88">
        <f>Liste!$R$30</f>
      </c>
    </row>
    <row r="160" spans="1:7" ht="12.75">
      <c r="A160" s="7">
        <f t="shared" si="3"/>
      </c>
      <c r="B160" s="28" t="str">
        <f>Liste!$B$40</f>
        <v>---------------</v>
      </c>
      <c r="C160" s="6" t="str">
        <f>Liste!$C$40</f>
        <v>Junioren</v>
      </c>
      <c r="D160" s="28" t="str">
        <f>Liste!$A$33</f>
        <v>Brno</v>
      </c>
      <c r="E160" s="67">
        <f>Liste!$K$40</f>
        <v>0</v>
      </c>
      <c r="F160" s="67">
        <f>Liste!$L$40</f>
        <v>0</v>
      </c>
      <c r="G160" s="88">
        <f>Liste!$R$40</f>
      </c>
    </row>
    <row r="161" spans="1:7" ht="12.75">
      <c r="A161" s="7">
        <f t="shared" si="3"/>
      </c>
      <c r="B161" s="28" t="str">
        <f>Liste!$B$48</f>
        <v>---------------</v>
      </c>
      <c r="C161" s="6" t="str">
        <f>Liste!$C$48</f>
        <v>Junioren</v>
      </c>
      <c r="D161" t="str">
        <f>Liste!$A$43</f>
        <v>--------------</v>
      </c>
      <c r="E161" s="67">
        <f>Liste!$K$48</f>
        <v>0</v>
      </c>
      <c r="F161" s="67">
        <f>Liste!$L$48</f>
        <v>0</v>
      </c>
      <c r="G161" s="88">
        <f>Liste!$R$48</f>
      </c>
    </row>
    <row r="162" spans="1:7" ht="12.75">
      <c r="A162" s="7">
        <f t="shared" si="3"/>
      </c>
      <c r="B162" s="28" t="str">
        <f>Liste!$B$49</f>
        <v>-----------------</v>
      </c>
      <c r="C162" s="6" t="str">
        <f>Liste!$C$49</f>
        <v>Junioren</v>
      </c>
      <c r="D162" t="str">
        <f>Liste!$A$43</f>
        <v>--------------</v>
      </c>
      <c r="E162" s="67">
        <f>Liste!$K$49</f>
        <v>0</v>
      </c>
      <c r="F162" s="67">
        <f>Liste!$L$49</f>
        <v>0</v>
      </c>
      <c r="G162" s="88">
        <f>Liste!$R$49</f>
      </c>
    </row>
    <row r="163" spans="1:7" ht="12.75">
      <c r="A163" s="7">
        <f t="shared" si="3"/>
      </c>
      <c r="B163" s="28" t="str">
        <f>Liste!$B$50</f>
        <v>---------------------</v>
      </c>
      <c r="C163" s="6" t="str">
        <f>Liste!$C$50</f>
        <v>Junioren</v>
      </c>
      <c r="D163" t="str">
        <f>Liste!$A$43</f>
        <v>--------------</v>
      </c>
      <c r="E163" s="67">
        <f>Liste!$K$50</f>
        <v>0</v>
      </c>
      <c r="F163" s="67">
        <f>Liste!$L$50</f>
        <v>0</v>
      </c>
      <c r="G163" s="88">
        <f>Liste!$R$50</f>
      </c>
    </row>
    <row r="164" spans="1:7" ht="12.75">
      <c r="A164" s="7">
        <f t="shared" si="3"/>
        <v>8</v>
      </c>
      <c r="B164" s="28" t="str">
        <f>Liste!$B$69</f>
        <v>Constanze Tiefnig</v>
      </c>
      <c r="C164" s="6" t="str">
        <f>Liste!$C$69</f>
        <v>Junioren</v>
      </c>
      <c r="D164" t="str">
        <f>Liste!$A$63</f>
        <v>Sportunion 2</v>
      </c>
      <c r="E164" s="67">
        <f>Liste!$K$69</f>
        <v>2.4</v>
      </c>
      <c r="F164" s="67">
        <f>Liste!$L$69</f>
        <v>10</v>
      </c>
      <c r="G164" s="88">
        <f>Liste!$R$69</f>
        <v>8.85</v>
      </c>
    </row>
    <row r="165" spans="1:7" ht="12.75">
      <c r="A165" s="7">
        <f t="shared" si="3"/>
      </c>
      <c r="B165" s="28" t="str">
        <f>Liste!$B$78</f>
        <v>---------------</v>
      </c>
      <c r="C165" s="6" t="str">
        <f>Liste!$C$78</f>
        <v>Junioren</v>
      </c>
      <c r="D165" t="str">
        <f>Liste!$A$73</f>
        <v>Sportunion 3</v>
      </c>
      <c r="E165" s="67">
        <f>Liste!$K$78</f>
        <v>0</v>
      </c>
      <c r="F165" s="67">
        <f>Liste!$L$78</f>
        <v>0</v>
      </c>
      <c r="G165" s="88">
        <f>Liste!$R$78</f>
      </c>
    </row>
    <row r="166" spans="1:7" ht="12.75">
      <c r="A166" s="7">
        <f t="shared" si="3"/>
      </c>
      <c r="B166" s="28" t="str">
        <f>Liste!$B$79</f>
        <v>-------------------</v>
      </c>
      <c r="C166" s="6" t="str">
        <f>Liste!$C$79</f>
        <v>Junioren</v>
      </c>
      <c r="D166" t="str">
        <f>Liste!$A$73</f>
        <v>Sportunion 3</v>
      </c>
      <c r="E166" s="67">
        <f>Liste!$K$79</f>
        <v>0</v>
      </c>
      <c r="F166" s="67">
        <f>Liste!$L$79</f>
        <v>0</v>
      </c>
      <c r="G166" s="88">
        <f>Liste!$R$79</f>
      </c>
    </row>
    <row r="167" spans="1:7" ht="12.75">
      <c r="A167" s="7">
        <f t="shared" si="3"/>
      </c>
      <c r="B167" s="28" t="str">
        <f>Liste!$B$80</f>
        <v>-----------------</v>
      </c>
      <c r="C167" s="6" t="str">
        <f>Liste!$C$80</f>
        <v>Junioren</v>
      </c>
      <c r="D167" t="str">
        <f>Liste!$A$73</f>
        <v>Sportunion 3</v>
      </c>
      <c r="E167" s="67">
        <f>Liste!$K$80</f>
        <v>0</v>
      </c>
      <c r="F167" s="67">
        <f>Liste!$L$80</f>
        <v>0</v>
      </c>
      <c r="G167" s="88">
        <f>Liste!$R$80</f>
      </c>
    </row>
    <row r="168" spans="1:7" ht="12.75">
      <c r="A168" s="7">
        <f t="shared" si="3"/>
      </c>
      <c r="B168" s="28" t="str">
        <f>Liste!$B$88</f>
        <v>--------------</v>
      </c>
      <c r="C168" s="6" t="str">
        <f>Liste!$C$88</f>
        <v>Junioren</v>
      </c>
      <c r="D168" t="str">
        <f>Liste!$A$83</f>
        <v>Sopron</v>
      </c>
      <c r="E168" s="67">
        <f>Liste!$K$88</f>
        <v>0</v>
      </c>
      <c r="F168" s="67">
        <f>Liste!$L$88</f>
        <v>0</v>
      </c>
      <c r="G168" s="88">
        <f>Liste!$R$88</f>
      </c>
    </row>
    <row r="169" spans="1:7" ht="12.75">
      <c r="A169" s="7">
        <f t="shared" si="3"/>
      </c>
      <c r="B169" s="28" t="str">
        <f>Liste!$B$90</f>
        <v>-------------</v>
      </c>
      <c r="C169" s="6" t="str">
        <f>Liste!$C$90</f>
        <v>Junioren</v>
      </c>
      <c r="D169" t="str">
        <f>Liste!$A$83</f>
        <v>Sopron</v>
      </c>
      <c r="E169" s="67">
        <f>Liste!$K$90</f>
        <v>0</v>
      </c>
      <c r="F169" s="67">
        <f>Liste!$L$90</f>
        <v>0</v>
      </c>
      <c r="G169" s="88">
        <f>Liste!$R$90</f>
      </c>
    </row>
    <row r="170" spans="1:7" ht="12.75">
      <c r="A170" s="7">
        <f t="shared" si="3"/>
      </c>
      <c r="B170" s="93" t="str">
        <f>Liste!$B$108</f>
        <v>---------------</v>
      </c>
      <c r="C170" s="6" t="str">
        <f>Liste!$C$108</f>
        <v>Junioren</v>
      </c>
      <c r="D170" t="str">
        <f>Liste!$A$103</f>
        <v>-------------</v>
      </c>
      <c r="E170" s="67">
        <f>Liste!$K$108</f>
        <v>0</v>
      </c>
      <c r="F170" s="67">
        <f>Liste!$L$108</f>
        <v>0</v>
      </c>
      <c r="G170" s="88">
        <f>Liste!$R$108</f>
      </c>
    </row>
    <row r="171" spans="1:7" ht="12.75">
      <c r="A171" s="7">
        <f t="shared" si="3"/>
      </c>
      <c r="B171" s="93" t="str">
        <f>Liste!$B$109</f>
        <v>------------------</v>
      </c>
      <c r="C171" s="6" t="str">
        <f>Liste!$C$109</f>
        <v>Junioren</v>
      </c>
      <c r="D171" t="str">
        <f>Liste!$A$103</f>
        <v>-------------</v>
      </c>
      <c r="E171" s="67">
        <f>Liste!$K$109</f>
        <v>0</v>
      </c>
      <c r="F171" s="67">
        <f>Liste!$L$109</f>
        <v>0</v>
      </c>
      <c r="G171" s="88">
        <f>Liste!$R$109</f>
      </c>
    </row>
    <row r="172" spans="1:7" ht="12.75">
      <c r="A172" s="7">
        <f t="shared" si="3"/>
      </c>
      <c r="B172" s="93" t="str">
        <f>Liste!$B$110</f>
        <v>-------------</v>
      </c>
      <c r="C172" s="6" t="str">
        <f>Liste!$C$110</f>
        <v>Junioren</v>
      </c>
      <c r="D172" t="str">
        <f>Liste!$A$103</f>
        <v>-------------</v>
      </c>
      <c r="E172" s="67">
        <f>Liste!$K$110</f>
        <v>0</v>
      </c>
      <c r="F172" s="67">
        <f>Liste!$L$110</f>
        <v>0</v>
      </c>
      <c r="G172" s="88">
        <f>Liste!$R$110</f>
      </c>
    </row>
    <row r="173" spans="1:7" ht="12.75">
      <c r="A173" s="7">
        <f t="shared" si="3"/>
      </c>
      <c r="B173" s="93" t="str">
        <f>Liste!$B$118</f>
        <v>------------------------</v>
      </c>
      <c r="C173" s="6" t="str">
        <f>Liste!$C$118</f>
        <v>Junioren</v>
      </c>
      <c r="D173" t="str">
        <f>Liste!$A$113</f>
        <v>------</v>
      </c>
      <c r="E173" s="67">
        <f>Liste!$K$118</f>
        <v>0</v>
      </c>
      <c r="F173" s="67">
        <f>Liste!$L$118</f>
        <v>0</v>
      </c>
      <c r="G173" s="88">
        <f>Liste!$R$118</f>
      </c>
    </row>
    <row r="174" spans="1:7" ht="12.75">
      <c r="A174" s="7">
        <f t="shared" si="3"/>
      </c>
      <c r="B174" s="93" t="str">
        <f>Liste!$B$119</f>
        <v>------------------------</v>
      </c>
      <c r="C174" s="6" t="str">
        <f>Liste!$C$119</f>
        <v>Junioren</v>
      </c>
      <c r="D174" t="str">
        <f>Liste!$A$113</f>
        <v>------</v>
      </c>
      <c r="E174" s="67">
        <f>Liste!$K$119</f>
        <v>0</v>
      </c>
      <c r="F174" s="67">
        <f>Liste!$L$119</f>
        <v>0</v>
      </c>
      <c r="G174" s="88">
        <f>Liste!$R$119</f>
      </c>
    </row>
    <row r="175" spans="1:7" ht="12.75">
      <c r="A175" s="7">
        <f t="shared" si="3"/>
      </c>
      <c r="B175" s="93" t="str">
        <f>Liste!$B$120</f>
        <v>------------------------</v>
      </c>
      <c r="C175" s="6" t="str">
        <f>Liste!$C$120</f>
        <v>Junioren</v>
      </c>
      <c r="D175" t="str">
        <f>Liste!$A$113</f>
        <v>------</v>
      </c>
      <c r="E175" s="67">
        <f>Liste!$K$120</f>
        <v>0</v>
      </c>
      <c r="F175" s="67">
        <f>Liste!$L$120</f>
        <v>0</v>
      </c>
      <c r="G175" s="88">
        <f>Liste!$R$120</f>
      </c>
    </row>
    <row r="176" spans="1:7" ht="12.75">
      <c r="A176" s="7">
        <f t="shared" si="3"/>
      </c>
      <c r="B176" s="28" t="str">
        <f>Liste!$B$128</f>
        <v>-----------------</v>
      </c>
      <c r="C176" s="6" t="str">
        <f>Liste!$C$128</f>
        <v>Junioren</v>
      </c>
      <c r="D176" t="str">
        <f>Liste!$A$123</f>
        <v>-------------</v>
      </c>
      <c r="E176" s="67">
        <f>Liste!$K$128</f>
        <v>0</v>
      </c>
      <c r="F176" s="67">
        <f>Liste!$L$128</f>
        <v>0</v>
      </c>
      <c r="G176" s="88">
        <f>Liste!$R$128</f>
      </c>
    </row>
    <row r="177" spans="1:7" ht="12.75">
      <c r="A177" s="7">
        <f t="shared" si="3"/>
      </c>
      <c r="B177" s="28" t="str">
        <f>Liste!$B$129</f>
        <v>------------------</v>
      </c>
      <c r="C177" s="6" t="str">
        <f>Liste!$C$129</f>
        <v>Junioren</v>
      </c>
      <c r="D177" t="str">
        <f>Liste!$A$123</f>
        <v>-------------</v>
      </c>
      <c r="E177" s="67">
        <f>Liste!$K$129</f>
        <v>0</v>
      </c>
      <c r="F177" s="67">
        <f>Liste!$L$129</f>
        <v>0</v>
      </c>
      <c r="G177" s="88">
        <f>Liste!$R$129</f>
      </c>
    </row>
    <row r="178" spans="1:7" ht="12.75">
      <c r="A178" s="7">
        <f t="shared" si="3"/>
      </c>
      <c r="B178" s="28" t="str">
        <f>Liste!$B$130</f>
        <v>---------------------</v>
      </c>
      <c r="C178" s="6" t="str">
        <f>Liste!$C$130</f>
        <v>Junioren</v>
      </c>
      <c r="D178" t="str">
        <f>Liste!$A$123</f>
        <v>-------------</v>
      </c>
      <c r="E178" s="67">
        <f>Liste!$K$130</f>
        <v>0</v>
      </c>
      <c r="F178" s="67">
        <f>Liste!$L$130</f>
        <v>0</v>
      </c>
      <c r="G178" s="88">
        <f>Liste!$R$130</f>
      </c>
    </row>
    <row r="179" spans="1:7" ht="12.75">
      <c r="A179" s="7">
        <f t="shared" si="3"/>
      </c>
      <c r="B179" s="93" t="str">
        <f>Liste!$B$138</f>
        <v>----------------</v>
      </c>
      <c r="C179" s="6" t="str">
        <f>Liste!$C$138</f>
        <v>Junioren</v>
      </c>
      <c r="D179" t="str">
        <f>Liste!$A$133</f>
        <v>-------------</v>
      </c>
      <c r="E179" s="67">
        <f>Liste!$K$138</f>
        <v>0</v>
      </c>
      <c r="F179" s="67">
        <f>Liste!$L$138</f>
        <v>0</v>
      </c>
      <c r="G179" s="88">
        <f>Liste!$R$138</f>
      </c>
    </row>
    <row r="180" spans="1:7" ht="12.75">
      <c r="A180" s="7">
        <f t="shared" si="3"/>
      </c>
      <c r="B180" s="93" t="str">
        <f>Liste!$B$139</f>
        <v>----------------</v>
      </c>
      <c r="C180" s="6" t="str">
        <f>Liste!$C$139</f>
        <v>Junioren</v>
      </c>
      <c r="D180" t="str">
        <f>Liste!$A$133</f>
        <v>-------------</v>
      </c>
      <c r="E180" s="67">
        <f>Liste!$K$139</f>
        <v>0</v>
      </c>
      <c r="F180" s="67">
        <f>Liste!$L$139</f>
        <v>0</v>
      </c>
      <c r="G180" s="88">
        <f>Liste!$R$139</f>
      </c>
    </row>
    <row r="181" spans="1:7" ht="12.75">
      <c r="A181" s="7">
        <f t="shared" si="3"/>
      </c>
      <c r="B181" s="93" t="str">
        <f>Liste!$B$140</f>
        <v>----------------</v>
      </c>
      <c r="C181" s="6" t="str">
        <f>Liste!$C$140</f>
        <v>Junioren</v>
      </c>
      <c r="D181" t="str">
        <f>Liste!$A$133</f>
        <v>-------------</v>
      </c>
      <c r="E181" s="67">
        <f>Liste!$K$140</f>
        <v>0</v>
      </c>
      <c r="F181" s="67">
        <f>Liste!$L$140</f>
        <v>0</v>
      </c>
      <c r="G181" s="88">
        <f>Liste!$R$140</f>
      </c>
    </row>
    <row r="182" spans="1:7" ht="12.75">
      <c r="A182" s="7"/>
      <c r="C182" s="6"/>
      <c r="E182" s="67"/>
      <c r="F182" s="67"/>
      <c r="G182" s="88"/>
    </row>
    <row r="183" spans="1:7" ht="18">
      <c r="A183" s="181" t="s">
        <v>6</v>
      </c>
      <c r="B183" s="181"/>
      <c r="C183" s="181"/>
      <c r="D183" s="181"/>
      <c r="E183" s="181"/>
      <c r="F183" s="181"/>
      <c r="G183" s="181"/>
    </row>
    <row r="184" spans="1:7" ht="18">
      <c r="A184" s="180" t="s">
        <v>23</v>
      </c>
      <c r="B184" s="180"/>
      <c r="C184" s="180"/>
      <c r="D184" s="180"/>
      <c r="E184" s="180"/>
      <c r="F184" s="180"/>
      <c r="G184" s="180"/>
    </row>
    <row r="185" spans="1:7" ht="12.75">
      <c r="A185" s="18" t="s">
        <v>10</v>
      </c>
      <c r="B185" s="19" t="s">
        <v>15</v>
      </c>
      <c r="C185" s="18" t="s">
        <v>14</v>
      </c>
      <c r="D185" s="19" t="s">
        <v>16</v>
      </c>
      <c r="E185" s="68" t="s">
        <v>25</v>
      </c>
      <c r="F185" s="68" t="s">
        <v>39</v>
      </c>
      <c r="G185" s="69" t="s">
        <v>12</v>
      </c>
    </row>
    <row r="186" spans="1:7" ht="12.75">
      <c r="A186" s="7">
        <f aca="true" t="shared" si="4" ref="A186:A227">IF(COUNT(G186)&gt;0,RANK(G186,$G$186:$G$227),"")</f>
      </c>
      <c r="B186" t="str">
        <f>Liste!$B$5</f>
        <v>------------------</v>
      </c>
      <c r="C186" s="6" t="str">
        <f>Liste!$C$5</f>
        <v>Meister</v>
      </c>
      <c r="D186" t="str">
        <f>Liste!$A$3</f>
        <v>Bury </v>
      </c>
      <c r="E186" s="67">
        <f>Liste!$S$5</f>
        <v>0</v>
      </c>
      <c r="F186" s="67">
        <f>Liste!$T$5</f>
        <v>0</v>
      </c>
      <c r="G186" s="88">
        <f>Liste!$Z$5</f>
      </c>
    </row>
    <row r="187" spans="1:7" ht="12.75">
      <c r="A187" s="7">
        <f t="shared" si="4"/>
        <v>1</v>
      </c>
      <c r="B187" t="str">
        <f>Liste!$B$35</f>
        <v>Veronika Veisová</v>
      </c>
      <c r="C187" s="6" t="str">
        <f>Liste!$C$35</f>
        <v>Meister</v>
      </c>
      <c r="D187" s="28" t="str">
        <f>Liste!$A$33</f>
        <v>Brno</v>
      </c>
      <c r="E187" s="67">
        <f>Liste!$S$35</f>
        <v>5.1</v>
      </c>
      <c r="F187" s="67">
        <f>Liste!$T$35</f>
        <v>10</v>
      </c>
      <c r="G187" s="88">
        <f>Liste!$Z$35</f>
        <v>12.25</v>
      </c>
    </row>
    <row r="188" spans="1:7" ht="12.75">
      <c r="A188" s="7">
        <f t="shared" si="4"/>
        <v>2</v>
      </c>
      <c r="B188" t="str">
        <f>Liste!$B$6</f>
        <v>Rachel Waddigton</v>
      </c>
      <c r="C188" s="6" t="str">
        <f>Liste!$C$6</f>
        <v>Meister</v>
      </c>
      <c r="D188" t="str">
        <f>Liste!$A$3</f>
        <v>Bury </v>
      </c>
      <c r="E188" s="67">
        <f>Liste!$S$6</f>
        <v>3.5</v>
      </c>
      <c r="F188" s="67">
        <f>Liste!$T$6</f>
        <v>10</v>
      </c>
      <c r="G188" s="88">
        <f>Liste!$Z$6</f>
        <v>11.2</v>
      </c>
    </row>
    <row r="189" spans="1:7" ht="12.75">
      <c r="A189" s="7">
        <f t="shared" si="4"/>
        <v>3</v>
      </c>
      <c r="B189" t="str">
        <f>Liste!$B$86</f>
        <v>Carina Rettensteiner</v>
      </c>
      <c r="C189" s="6" t="str">
        <f>Liste!$C$86</f>
        <v>Meister</v>
      </c>
      <c r="D189" t="str">
        <f>Liste!$A$83</f>
        <v>Sopron</v>
      </c>
      <c r="E189" s="67">
        <f>Liste!$S$86</f>
        <v>3.5</v>
      </c>
      <c r="F189" s="67">
        <f>Liste!$T$86</f>
        <v>10</v>
      </c>
      <c r="G189" s="88">
        <f>Liste!$Z$86</f>
        <v>10.3</v>
      </c>
    </row>
    <row r="190" spans="1:7" ht="12.75">
      <c r="A190" s="7">
        <f t="shared" si="4"/>
        <v>4</v>
      </c>
      <c r="B190" t="str">
        <f>Liste!$B$7</f>
        <v>Jessica Bond</v>
      </c>
      <c r="C190" s="6" t="str">
        <f>Liste!$C$7</f>
        <v>Meister</v>
      </c>
      <c r="D190" t="str">
        <f>Liste!$A$3</f>
        <v>Bury </v>
      </c>
      <c r="E190" s="67">
        <f>Liste!$S$7</f>
        <v>2.9</v>
      </c>
      <c r="F190" s="67">
        <f>Liste!$T$7</f>
        <v>10</v>
      </c>
      <c r="G190" s="88">
        <f>Liste!$Z$7</f>
        <v>10.25</v>
      </c>
    </row>
    <row r="191" spans="1:7" ht="12.75">
      <c r="A191" s="7">
        <f t="shared" si="4"/>
        <v>5</v>
      </c>
      <c r="B191" t="str">
        <f>Liste!$B$87</f>
        <v>Szimonetta Lehota</v>
      </c>
      <c r="C191" s="6" t="str">
        <f>Liste!$C$87</f>
        <v>Meister</v>
      </c>
      <c r="D191" t="str">
        <f>Liste!$A$83</f>
        <v>Sopron</v>
      </c>
      <c r="E191" s="67">
        <f>Liste!$S$87</f>
        <v>3.5</v>
      </c>
      <c r="F191" s="67">
        <f>Liste!$T$87</f>
        <v>10</v>
      </c>
      <c r="G191" s="88">
        <f>Liste!$Z$87</f>
        <v>10.05</v>
      </c>
    </row>
    <row r="192" spans="1:7" ht="12.75">
      <c r="A192" s="7">
        <f t="shared" si="4"/>
      </c>
      <c r="B192" t="str">
        <f>Liste!$B$15</f>
        <v>-----------------</v>
      </c>
      <c r="C192" s="6" t="str">
        <f>Liste!$C$15</f>
        <v>Meister</v>
      </c>
      <c r="D192" t="str">
        <f>Liste!$A$13</f>
        <v>Liestal</v>
      </c>
      <c r="E192" s="67">
        <f>Liste!$S$15</f>
        <v>0</v>
      </c>
      <c r="F192" s="67">
        <f>Liste!$T$15</f>
        <v>0</v>
      </c>
      <c r="G192" s="88">
        <f>Liste!$Z$15</f>
      </c>
    </row>
    <row r="193" spans="1:7" ht="12.75">
      <c r="A193" s="7">
        <f t="shared" si="4"/>
      </c>
      <c r="B193" t="str">
        <f>Liste!$B$16</f>
        <v>----------------</v>
      </c>
      <c r="C193" s="6" t="str">
        <f>Liste!$C$16</f>
        <v>Meister</v>
      </c>
      <c r="D193" t="str">
        <f>Liste!$A$13</f>
        <v>Liestal</v>
      </c>
      <c r="E193" s="67">
        <f>Liste!$S$16</f>
        <v>0</v>
      </c>
      <c r="F193" s="67">
        <f>Liste!$T$16</f>
        <v>0</v>
      </c>
      <c r="G193" s="88">
        <f>Liste!$Z$16</f>
      </c>
    </row>
    <row r="194" spans="1:7" ht="12.75">
      <c r="A194" s="7">
        <f t="shared" si="4"/>
      </c>
      <c r="B194" t="str">
        <f>Liste!$B$17</f>
        <v>----------------</v>
      </c>
      <c r="C194" s="6" t="str">
        <f>Liste!$C$17</f>
        <v>Meister</v>
      </c>
      <c r="D194" t="str">
        <f>Liste!$A$13</f>
        <v>Liestal</v>
      </c>
      <c r="E194" s="67">
        <f>Liste!$S$17</f>
        <v>0</v>
      </c>
      <c r="F194" s="67">
        <f>Liste!$T$17</f>
        <v>0</v>
      </c>
      <c r="G194" s="88">
        <f>Liste!$Z$17</f>
      </c>
    </row>
    <row r="195" spans="1:7" ht="12.75">
      <c r="A195" s="7">
        <f t="shared" si="4"/>
      </c>
      <c r="B195" t="str">
        <f>Liste!$B$25</f>
        <v>-----------------</v>
      </c>
      <c r="C195" s="6" t="str">
        <f>Liste!$C$25</f>
        <v>Meister</v>
      </c>
      <c r="D195" t="str">
        <f>Liste!$A$23</f>
        <v>-------</v>
      </c>
      <c r="E195" s="67">
        <f>Liste!$S$25</f>
        <v>0</v>
      </c>
      <c r="F195" s="67">
        <f>Liste!$T$25</f>
        <v>0</v>
      </c>
      <c r="G195" s="88">
        <f>Liste!$Z$25</f>
      </c>
    </row>
    <row r="196" spans="1:7" ht="12.75">
      <c r="A196" s="7">
        <f t="shared" si="4"/>
      </c>
      <c r="B196" t="str">
        <f>Liste!$B$26</f>
        <v>--------------------------</v>
      </c>
      <c r="C196" s="6" t="str">
        <f>Liste!$C$26</f>
        <v>Meister</v>
      </c>
      <c r="D196" t="str">
        <f>Liste!$A$23</f>
        <v>-------</v>
      </c>
      <c r="E196" s="67">
        <f>Liste!$S$26</f>
        <v>0</v>
      </c>
      <c r="F196" s="67">
        <f>Liste!$T$26</f>
        <v>0</v>
      </c>
      <c r="G196" s="88">
        <f>Liste!$Z$26</f>
      </c>
    </row>
    <row r="197" spans="1:7" ht="12.75">
      <c r="A197" s="7">
        <f t="shared" si="4"/>
      </c>
      <c r="B197" t="str">
        <f>Liste!$B$27</f>
        <v>-----------------</v>
      </c>
      <c r="C197" s="6" t="str">
        <f>Liste!$C$27</f>
        <v>Meister</v>
      </c>
      <c r="D197" t="str">
        <f>Liste!$A$23</f>
        <v>-------</v>
      </c>
      <c r="E197" s="67">
        <f>Liste!$S$27</f>
        <v>0</v>
      </c>
      <c r="F197" s="67">
        <f>Liste!$T$27</f>
        <v>0</v>
      </c>
      <c r="G197" s="88">
        <f>Liste!$Z$27</f>
      </c>
    </row>
    <row r="198" spans="1:7" ht="12.75">
      <c r="A198" s="7">
        <f t="shared" si="4"/>
      </c>
      <c r="B198" t="str">
        <f>Liste!$B$36</f>
        <v>------------</v>
      </c>
      <c r="C198" s="6" t="str">
        <f>Liste!$C$36</f>
        <v>Meister</v>
      </c>
      <c r="D198" s="28" t="str">
        <f>Liste!$A$33</f>
        <v>Brno</v>
      </c>
      <c r="E198" s="67">
        <f>Liste!$S$36</f>
        <v>0</v>
      </c>
      <c r="F198" s="67">
        <f>Liste!$T$36</f>
        <v>0</v>
      </c>
      <c r="G198" s="88">
        <f>Liste!$Z$36</f>
      </c>
    </row>
    <row r="199" spans="1:7" ht="12.75">
      <c r="A199" s="7">
        <f t="shared" si="4"/>
      </c>
      <c r="B199" t="str">
        <f>Liste!$B$37</f>
        <v>-------------</v>
      </c>
      <c r="C199" s="6" t="str">
        <f>Liste!$C$37</f>
        <v>Meister</v>
      </c>
      <c r="D199" s="28" t="str">
        <f>Liste!$A$33</f>
        <v>Brno</v>
      </c>
      <c r="E199" s="67">
        <f>Liste!$S$37</f>
        <v>0</v>
      </c>
      <c r="F199" s="67">
        <f>Liste!$T$37</f>
        <v>0</v>
      </c>
      <c r="G199" s="88">
        <f>Liste!$Z$37</f>
      </c>
    </row>
    <row r="200" spans="1:7" ht="12.75">
      <c r="A200" s="7">
        <f t="shared" si="4"/>
      </c>
      <c r="B200" t="str">
        <f>Liste!$B$45</f>
        <v>---------------</v>
      </c>
      <c r="C200" s="6" t="str">
        <f>Liste!$C$45</f>
        <v>Meister</v>
      </c>
      <c r="D200" t="str">
        <f>Liste!$A$43</f>
        <v>--------------</v>
      </c>
      <c r="E200" s="67">
        <f>Liste!$S$45</f>
        <v>0</v>
      </c>
      <c r="F200" s="67">
        <f>Liste!$T$45</f>
        <v>0</v>
      </c>
      <c r="G200" s="88">
        <f>Liste!$Z$45</f>
      </c>
    </row>
    <row r="201" spans="1:7" ht="12.75">
      <c r="A201" s="7">
        <f t="shared" si="4"/>
      </c>
      <c r="B201" t="str">
        <f>Liste!$B$46</f>
        <v>---------------</v>
      </c>
      <c r="C201" s="6" t="str">
        <f>Liste!$C$46</f>
        <v>Meister</v>
      </c>
      <c r="D201" t="str">
        <f>Liste!$A$43</f>
        <v>--------------</v>
      </c>
      <c r="E201" s="67">
        <f>Liste!$S$46</f>
        <v>0</v>
      </c>
      <c r="F201" s="67">
        <f>Liste!$T$46</f>
        <v>0</v>
      </c>
      <c r="G201" s="88">
        <f>Liste!$Z$46</f>
      </c>
    </row>
    <row r="202" spans="1:7" ht="12.75">
      <c r="A202" s="7">
        <f t="shared" si="4"/>
      </c>
      <c r="B202" t="str">
        <f>Liste!$B$47</f>
        <v>----------------</v>
      </c>
      <c r="C202" s="6" t="str">
        <f>Liste!$C$47</f>
        <v>Meister</v>
      </c>
      <c r="D202" t="str">
        <f>Liste!$A$43</f>
        <v>--------------</v>
      </c>
      <c r="E202" s="67">
        <f>Liste!$S$47</f>
        <v>0</v>
      </c>
      <c r="F202" s="67">
        <f>Liste!$T$47</f>
        <v>0</v>
      </c>
      <c r="G202" s="88">
        <f>Liste!$Z$47</f>
      </c>
    </row>
    <row r="203" spans="1:7" ht="12.75">
      <c r="A203" s="7">
        <f t="shared" si="4"/>
      </c>
      <c r="B203" t="str">
        <f>Liste!$B$55</f>
        <v>--------------</v>
      </c>
      <c r="C203" s="6" t="str">
        <f>Liste!$C$55</f>
        <v>Meister</v>
      </c>
      <c r="D203" t="str">
        <f>Liste!$A$53</f>
        <v>Sportunion 1</v>
      </c>
      <c r="E203" s="67">
        <f>Liste!$S$55</f>
        <v>0</v>
      </c>
      <c r="F203" s="67">
        <f>Liste!$T$55</f>
        <v>0</v>
      </c>
      <c r="G203" s="88">
        <f>Liste!$Z$55</f>
      </c>
    </row>
    <row r="204" spans="1:7" ht="12.75">
      <c r="A204" s="7">
        <f t="shared" si="4"/>
      </c>
      <c r="B204" t="str">
        <f>Liste!$B$56</f>
        <v>--------------</v>
      </c>
      <c r="C204" s="6" t="str">
        <f>Liste!$C$56</f>
        <v>Meister</v>
      </c>
      <c r="D204" t="str">
        <f>Liste!$A$53</f>
        <v>Sportunion 1</v>
      </c>
      <c r="E204" s="67">
        <f>Liste!$S$56</f>
        <v>0</v>
      </c>
      <c r="F204" s="67">
        <f>Liste!$T$56</f>
        <v>0</v>
      </c>
      <c r="G204" s="88">
        <f>Liste!$Z$56</f>
      </c>
    </row>
    <row r="205" spans="1:7" ht="12.75">
      <c r="A205" s="7">
        <f t="shared" si="4"/>
      </c>
      <c r="B205" t="str">
        <f>Liste!$B$57</f>
        <v>--------------</v>
      </c>
      <c r="C205" s="6" t="str">
        <f>Liste!$C$57</f>
        <v>Meister</v>
      </c>
      <c r="D205" t="str">
        <f>Liste!$A$53</f>
        <v>Sportunion 1</v>
      </c>
      <c r="E205" s="67">
        <f>Liste!$S$57</f>
        <v>0</v>
      </c>
      <c r="F205" s="67">
        <f>Liste!$T$57</f>
        <v>0</v>
      </c>
      <c r="G205" s="88">
        <f>Liste!$Z$57</f>
      </c>
    </row>
    <row r="206" spans="1:7" ht="12.75">
      <c r="A206" s="7">
        <f t="shared" si="4"/>
      </c>
      <c r="B206" t="str">
        <f>Liste!$B$65</f>
        <v>----------------</v>
      </c>
      <c r="C206" s="6" t="str">
        <f>Liste!$C$65</f>
        <v>Meister</v>
      </c>
      <c r="D206" t="str">
        <f>Liste!$A$63</f>
        <v>Sportunion 2</v>
      </c>
      <c r="E206" s="67">
        <f>Liste!$S$65</f>
        <v>0</v>
      </c>
      <c r="F206" s="67">
        <f>Liste!$T$65</f>
        <v>0</v>
      </c>
      <c r="G206" s="88">
        <f>Liste!$Z$65</f>
      </c>
    </row>
    <row r="207" spans="1:7" ht="12.75">
      <c r="A207" s="7">
        <f t="shared" si="4"/>
      </c>
      <c r="B207" t="str">
        <f>Liste!$B$66</f>
        <v>--------------</v>
      </c>
      <c r="C207" s="6" t="str">
        <f>Liste!$C$66</f>
        <v>Meister</v>
      </c>
      <c r="D207" t="str">
        <f>Liste!$A$63</f>
        <v>Sportunion 2</v>
      </c>
      <c r="E207" s="67">
        <f>Liste!$S$66</f>
        <v>0</v>
      </c>
      <c r="F207" s="67">
        <f>Liste!$T$66</f>
        <v>0</v>
      </c>
      <c r="G207" s="88">
        <f>Liste!$Z$66</f>
      </c>
    </row>
    <row r="208" spans="1:7" ht="12.75">
      <c r="A208" s="7">
        <f t="shared" si="4"/>
      </c>
      <c r="B208" t="str">
        <f>Liste!$B$67</f>
        <v>--------------</v>
      </c>
      <c r="C208" s="6" t="str">
        <f>Liste!$C$67</f>
        <v>Meister</v>
      </c>
      <c r="D208" t="str">
        <f>Liste!$A$63</f>
        <v>Sportunion 2</v>
      </c>
      <c r="E208" s="67">
        <f>Liste!$S$67</f>
        <v>0</v>
      </c>
      <c r="F208" s="67">
        <f>Liste!$T$67</f>
        <v>0</v>
      </c>
      <c r="G208" s="88">
        <f>Liste!$Z$67</f>
      </c>
    </row>
    <row r="209" spans="1:7" ht="12.75">
      <c r="A209" s="7">
        <f t="shared" si="4"/>
      </c>
      <c r="B209" t="str">
        <f>Liste!$B$75</f>
        <v>Lisa Domer</v>
      </c>
      <c r="C209" s="6" t="str">
        <f>Liste!$C$75</f>
        <v>Meister</v>
      </c>
      <c r="D209" t="str">
        <f>Liste!$A$73</f>
        <v>Sportunion 3</v>
      </c>
      <c r="E209" s="67">
        <f>Liste!$S$75</f>
        <v>0</v>
      </c>
      <c r="F209" s="67">
        <f>Liste!$T$75</f>
        <v>0</v>
      </c>
      <c r="G209" s="88">
        <f>Liste!$Z$75</f>
      </c>
    </row>
    <row r="210" spans="1:7" ht="12.75">
      <c r="A210" s="7">
        <f t="shared" si="4"/>
      </c>
      <c r="B210" t="str">
        <f>Liste!$B$76</f>
        <v>---------------</v>
      </c>
      <c r="C210" s="6" t="str">
        <f>Liste!$C$76</f>
        <v>Meister</v>
      </c>
      <c r="D210" t="str">
        <f>Liste!$A$73</f>
        <v>Sportunion 3</v>
      </c>
      <c r="E210" s="67">
        <f>Liste!$S$76</f>
        <v>0</v>
      </c>
      <c r="F210" s="67">
        <f>Liste!$T$76</f>
        <v>0</v>
      </c>
      <c r="G210" s="88">
        <f>Liste!$Z$76</f>
      </c>
    </row>
    <row r="211" spans="1:7" ht="12.75">
      <c r="A211" s="7">
        <f t="shared" si="4"/>
      </c>
      <c r="B211" t="str">
        <f>Liste!$B$77</f>
        <v>------------------</v>
      </c>
      <c r="C211" s="6" t="str">
        <f>Liste!$C$77</f>
        <v>Meister</v>
      </c>
      <c r="D211" t="str">
        <f>Liste!$A$73</f>
        <v>Sportunion 3</v>
      </c>
      <c r="E211" s="67">
        <f>Liste!$S$77</f>
        <v>0</v>
      </c>
      <c r="F211" s="67">
        <f>Liste!$T$77</f>
        <v>0</v>
      </c>
      <c r="G211" s="88">
        <f>Liste!$Z$77</f>
      </c>
    </row>
    <row r="212" spans="1:7" ht="12.75">
      <c r="A212" s="7">
        <f t="shared" si="4"/>
      </c>
      <c r="B212" t="str">
        <f>Liste!$B$85</f>
        <v>---------</v>
      </c>
      <c r="C212" s="6" t="str">
        <f>Liste!$C$85</f>
        <v>Meister</v>
      </c>
      <c r="D212" t="str">
        <f>Liste!$A$83</f>
        <v>Sopron</v>
      </c>
      <c r="E212" s="67">
        <f>Liste!$S$85</f>
        <v>0</v>
      </c>
      <c r="F212" s="67">
        <f>Liste!$T$85</f>
        <v>0</v>
      </c>
      <c r="G212" s="88">
        <f>Liste!$Z$85</f>
      </c>
    </row>
    <row r="213" spans="1:7" ht="12.75">
      <c r="A213" s="7">
        <f t="shared" si="4"/>
      </c>
      <c r="B213" s="93" t="str">
        <f>Liste!$B$95</f>
        <v>--------------</v>
      </c>
      <c r="C213" s="6" t="str">
        <f>Liste!$C$95</f>
        <v>Meister</v>
      </c>
      <c r="D213" t="str">
        <f>Liste!$A$93</f>
        <v>Dresden 1</v>
      </c>
      <c r="E213" s="67">
        <f>Liste!$S$95</f>
        <v>0</v>
      </c>
      <c r="F213" s="67">
        <f>Liste!$T$95</f>
        <v>0</v>
      </c>
      <c r="G213" s="88">
        <f>Liste!$Z$95</f>
      </c>
    </row>
    <row r="214" spans="1:7" ht="12.75">
      <c r="A214" s="7">
        <f t="shared" si="4"/>
      </c>
      <c r="B214" s="93" t="str">
        <f>Liste!$B$96</f>
        <v>----------------</v>
      </c>
      <c r="C214" s="6" t="str">
        <f>Liste!$C$96</f>
        <v>Meister</v>
      </c>
      <c r="D214" t="str">
        <f>Liste!$A$93</f>
        <v>Dresden 1</v>
      </c>
      <c r="E214" s="67">
        <f>Liste!$S$96</f>
        <v>0</v>
      </c>
      <c r="F214" s="67">
        <f>Liste!$T$96</f>
        <v>0</v>
      </c>
      <c r="G214" s="88">
        <f>Liste!$Z$96</f>
      </c>
    </row>
    <row r="215" spans="1:7" ht="12.75">
      <c r="A215" s="7">
        <f t="shared" si="4"/>
      </c>
      <c r="B215" s="93" t="str">
        <f>Liste!$B$97</f>
        <v>------------</v>
      </c>
      <c r="C215" s="6" t="str">
        <f>Liste!$C$97</f>
        <v>Meister</v>
      </c>
      <c r="D215" t="str">
        <f>Liste!$A$93</f>
        <v>Dresden 1</v>
      </c>
      <c r="E215" s="67">
        <f>Liste!$S$97</f>
        <v>0</v>
      </c>
      <c r="F215" s="67">
        <f>Liste!$T$97</f>
        <v>0</v>
      </c>
      <c r="G215" s="88">
        <f>Liste!$Z$97</f>
      </c>
    </row>
    <row r="216" spans="1:7" ht="12.75">
      <c r="A216" s="7">
        <f t="shared" si="4"/>
      </c>
      <c r="B216" s="93" t="str">
        <f>Liste!$B$105</f>
        <v>---------------</v>
      </c>
      <c r="C216" s="6" t="str">
        <f>Liste!$C$105</f>
        <v>Meister</v>
      </c>
      <c r="D216" t="str">
        <f>Liste!$A$103</f>
        <v>-------------</v>
      </c>
      <c r="E216" s="67">
        <f>Liste!$S$105</f>
        <v>0</v>
      </c>
      <c r="F216" s="67">
        <f>Liste!$T$105</f>
        <v>0</v>
      </c>
      <c r="G216" s="88">
        <f>Liste!$Z$105</f>
      </c>
    </row>
    <row r="217" spans="1:7" ht="12.75">
      <c r="A217" s="7">
        <f t="shared" si="4"/>
      </c>
      <c r="B217" s="93" t="str">
        <f>Liste!$B$106</f>
        <v>------------------</v>
      </c>
      <c r="C217" s="6" t="str">
        <f>Liste!$C$106</f>
        <v>Meister</v>
      </c>
      <c r="D217" t="str">
        <f>Liste!$A$103</f>
        <v>-------------</v>
      </c>
      <c r="E217" s="67">
        <f>Liste!$S$106</f>
        <v>0</v>
      </c>
      <c r="F217" s="67">
        <f>Liste!$T$106</f>
        <v>0</v>
      </c>
      <c r="G217" s="88">
        <f>Liste!$Z$106</f>
      </c>
    </row>
    <row r="218" spans="1:7" ht="12.75">
      <c r="A218" s="7">
        <f t="shared" si="4"/>
      </c>
      <c r="B218" s="93" t="str">
        <f>Liste!$B$107</f>
        <v>------------------</v>
      </c>
      <c r="C218" s="6" t="str">
        <f>Liste!$C$107</f>
        <v>Meister</v>
      </c>
      <c r="D218" t="str">
        <f>Liste!$A$103</f>
        <v>-------------</v>
      </c>
      <c r="E218" s="67">
        <f>Liste!$S$107</f>
        <v>0</v>
      </c>
      <c r="F218" s="67">
        <f>Liste!$T$107</f>
        <v>0</v>
      </c>
      <c r="G218" s="88">
        <f>Liste!$Z$107</f>
      </c>
    </row>
    <row r="219" spans="1:7" ht="12.75">
      <c r="A219" s="7">
        <f t="shared" si="4"/>
      </c>
      <c r="B219" s="93" t="str">
        <f>Liste!$B$115</f>
        <v>------------------------</v>
      </c>
      <c r="C219" s="6" t="str">
        <f>Liste!$C$115</f>
        <v>Meister</v>
      </c>
      <c r="D219" t="str">
        <f>Liste!$A$113</f>
        <v>------</v>
      </c>
      <c r="E219" s="67">
        <f>Liste!$S$115</f>
        <v>0</v>
      </c>
      <c r="F219" s="67">
        <f>Liste!$T$115</f>
        <v>0</v>
      </c>
      <c r="G219" s="67">
        <f>Liste!$Z$115</f>
      </c>
    </row>
    <row r="220" spans="1:7" ht="12.75">
      <c r="A220" s="7">
        <f t="shared" si="4"/>
      </c>
      <c r="B220" s="93" t="str">
        <f>Liste!$B$116</f>
        <v>------------------------</v>
      </c>
      <c r="C220" s="6" t="str">
        <f>Liste!$C$116</f>
        <v>Meister</v>
      </c>
      <c r="D220" t="str">
        <f>Liste!$A$113</f>
        <v>------</v>
      </c>
      <c r="E220" s="67">
        <f>Liste!$S$116</f>
        <v>0</v>
      </c>
      <c r="F220" s="67">
        <f>Liste!$T$116</f>
        <v>0</v>
      </c>
      <c r="G220" s="67">
        <f>Liste!$Z$116</f>
      </c>
    </row>
    <row r="221" spans="1:7" ht="12.75">
      <c r="A221" s="7">
        <f t="shared" si="4"/>
      </c>
      <c r="B221" s="93" t="str">
        <f>Liste!$B$117</f>
        <v>------------------------</v>
      </c>
      <c r="C221" s="6" t="str">
        <f>Liste!$C$117</f>
        <v>Meister</v>
      </c>
      <c r="D221" t="str">
        <f>Liste!$A$113</f>
        <v>------</v>
      </c>
      <c r="E221" s="67">
        <f>Liste!$S$117</f>
        <v>0</v>
      </c>
      <c r="F221" s="67">
        <f>Liste!$T$117</f>
        <v>0</v>
      </c>
      <c r="G221" s="67">
        <f>Liste!$Z$117</f>
      </c>
    </row>
    <row r="222" spans="1:7" ht="12.75">
      <c r="A222" s="7">
        <f t="shared" si="4"/>
      </c>
      <c r="B222" s="28" t="str">
        <f>Liste!$B$125</f>
        <v>-------------</v>
      </c>
      <c r="C222" s="6" t="str">
        <f>Liste!$C$125</f>
        <v>Meister</v>
      </c>
      <c r="D222" t="str">
        <f>Liste!$A$123</f>
        <v>-------------</v>
      </c>
      <c r="E222" s="67">
        <f>Liste!$S$125</f>
        <v>0</v>
      </c>
      <c r="F222" s="67">
        <f>Liste!$T$125</f>
        <v>0</v>
      </c>
      <c r="G222" s="67">
        <f>Liste!$Z$125</f>
      </c>
    </row>
    <row r="223" spans="1:7" ht="12.75">
      <c r="A223" s="7">
        <f t="shared" si="4"/>
      </c>
      <c r="B223" s="28" t="str">
        <f>Liste!$B$126</f>
        <v>---------------</v>
      </c>
      <c r="C223" s="6" t="str">
        <f>Liste!$C$126</f>
        <v>Meister</v>
      </c>
      <c r="D223" t="str">
        <f>Liste!$A$123</f>
        <v>-------------</v>
      </c>
      <c r="E223" s="67">
        <f>Liste!$S$126</f>
        <v>0</v>
      </c>
      <c r="F223" s="67">
        <f>Liste!$T$126</f>
        <v>0</v>
      </c>
      <c r="G223" s="67">
        <f>Liste!$Z$126</f>
      </c>
    </row>
    <row r="224" spans="1:7" ht="12.75">
      <c r="A224" s="7">
        <f t="shared" si="4"/>
      </c>
      <c r="B224" s="28" t="str">
        <f>Liste!$B$127</f>
        <v>------------------</v>
      </c>
      <c r="C224" s="6" t="str">
        <f>Liste!$C$127</f>
        <v>Meister</v>
      </c>
      <c r="D224" t="str">
        <f>Liste!$A$123</f>
        <v>-------------</v>
      </c>
      <c r="E224" s="67">
        <f>Liste!$S$127</f>
        <v>0</v>
      </c>
      <c r="F224" s="67">
        <f>Liste!$T$127</f>
        <v>0</v>
      </c>
      <c r="G224" s="67">
        <f>Liste!$Z$127</f>
      </c>
    </row>
    <row r="225" spans="1:7" ht="12.75">
      <c r="A225" s="7">
        <f t="shared" si="4"/>
      </c>
      <c r="B225" s="93" t="str">
        <f>Liste!$B$135</f>
        <v>-------------</v>
      </c>
      <c r="C225" s="6" t="str">
        <f>Liste!$C$135</f>
        <v>Meister</v>
      </c>
      <c r="D225" t="str">
        <f>Liste!$A$133</f>
        <v>-------------</v>
      </c>
      <c r="E225" s="67">
        <f>Liste!$S$135</f>
        <v>0</v>
      </c>
      <c r="F225" s="67">
        <f>Liste!$T$135</f>
        <v>0</v>
      </c>
      <c r="G225" s="67">
        <f>Liste!$Z$135</f>
      </c>
    </row>
    <row r="226" spans="1:7" ht="12.75">
      <c r="A226" s="7">
        <f t="shared" si="4"/>
      </c>
      <c r="B226" s="93" t="str">
        <f>Liste!$B$136</f>
        <v>----------------</v>
      </c>
      <c r="C226" s="6" t="str">
        <f>Liste!$C$136</f>
        <v>Meister</v>
      </c>
      <c r="D226" t="str">
        <f>Liste!$A$133</f>
        <v>-------------</v>
      </c>
      <c r="E226" s="67">
        <f>Liste!$S$136</f>
        <v>0</v>
      </c>
      <c r="F226" s="67">
        <f>Liste!$T$136</f>
        <v>0</v>
      </c>
      <c r="G226" s="67">
        <f>Liste!$Z$136</f>
      </c>
    </row>
    <row r="227" spans="1:7" ht="12.75">
      <c r="A227" s="7">
        <f t="shared" si="4"/>
      </c>
      <c r="B227" s="93" t="str">
        <f>Liste!$B$137</f>
        <v>----------------</v>
      </c>
      <c r="C227" s="6" t="str">
        <f>Liste!$C$137</f>
        <v>Meister</v>
      </c>
      <c r="D227" t="str">
        <f>Liste!$A$133</f>
        <v>-------------</v>
      </c>
      <c r="E227" s="67">
        <f>Liste!$S$137</f>
        <v>0</v>
      </c>
      <c r="F227" s="67">
        <f>Liste!$T$137</f>
        <v>0</v>
      </c>
      <c r="G227" s="67">
        <f>Liste!$Z$137</f>
      </c>
    </row>
    <row r="228" spans="1:7" ht="12.75">
      <c r="A228" s="7"/>
      <c r="C228" s="6"/>
      <c r="E228" s="67"/>
      <c r="F228" s="67"/>
      <c r="G228" s="88"/>
    </row>
    <row r="229" spans="1:7" ht="18">
      <c r="A229" s="180" t="s">
        <v>24</v>
      </c>
      <c r="B229" s="180"/>
      <c r="C229" s="180"/>
      <c r="D229" s="180"/>
      <c r="E229" s="180"/>
      <c r="F229" s="180"/>
      <c r="G229" s="180"/>
    </row>
    <row r="230" spans="1:7" ht="12.75">
      <c r="A230" s="18" t="s">
        <v>10</v>
      </c>
      <c r="B230" s="19" t="s">
        <v>15</v>
      </c>
      <c r="C230" s="18" t="s">
        <v>14</v>
      </c>
      <c r="D230" s="19" t="s">
        <v>16</v>
      </c>
      <c r="E230" s="68" t="s">
        <v>25</v>
      </c>
      <c r="F230" s="68" t="s">
        <v>39</v>
      </c>
      <c r="G230" s="69" t="s">
        <v>12</v>
      </c>
    </row>
    <row r="231" spans="1:7" ht="12.75">
      <c r="A231" s="7">
        <f aca="true" t="shared" si="5" ref="A231:A272">IF(COUNT(G231)&gt;0,RANK(G231,$G$231:$G$272),"")</f>
        <v>14</v>
      </c>
      <c r="B231" s="28" t="str">
        <f>Liste!$B$8</f>
        <v>Megan Roberts</v>
      </c>
      <c r="C231" s="6" t="str">
        <f>Liste!$C$8</f>
        <v>Junioren</v>
      </c>
      <c r="D231" t="str">
        <f>Liste!$A$3</f>
        <v>Bury </v>
      </c>
      <c r="E231" s="67">
        <f>Liste!$S$8</f>
        <v>2.3</v>
      </c>
      <c r="F231" s="67">
        <f>Liste!$T$8</f>
        <v>10</v>
      </c>
      <c r="G231" s="88">
        <f>Liste!$Z$8</f>
        <v>8.85</v>
      </c>
    </row>
    <row r="232" spans="1:7" ht="12.75">
      <c r="A232" s="7">
        <f t="shared" si="5"/>
        <v>1</v>
      </c>
      <c r="B232" s="28" t="str">
        <f>Liste!$B$39</f>
        <v>Petra Hedvábná</v>
      </c>
      <c r="C232" s="6" t="str">
        <f>Liste!$C$39</f>
        <v>Junioren</v>
      </c>
      <c r="D232" s="28" t="str">
        <f>Liste!$A$33</f>
        <v>Brno</v>
      </c>
      <c r="E232" s="67">
        <f>Liste!$S$39</f>
        <v>4.8</v>
      </c>
      <c r="F232" s="67">
        <f>Liste!$T$39</f>
        <v>10</v>
      </c>
      <c r="G232" s="88">
        <f>Liste!$Z$39</f>
        <v>13.3</v>
      </c>
    </row>
    <row r="233" spans="1:7" ht="12.75">
      <c r="A233" s="7">
        <f t="shared" si="5"/>
        <v>2</v>
      </c>
      <c r="B233" s="28" t="str">
        <f>Liste!$B$20</f>
        <v>Rahel Amaker</v>
      </c>
      <c r="C233" s="6" t="str">
        <f>Liste!$C$20</f>
        <v>Junioren</v>
      </c>
      <c r="D233" t="str">
        <f>Liste!$A$13</f>
        <v>Liestal</v>
      </c>
      <c r="E233" s="67">
        <f>Liste!$S$20</f>
        <v>4.4</v>
      </c>
      <c r="F233" s="67">
        <f>Liste!$T$20</f>
        <v>10</v>
      </c>
      <c r="G233" s="88">
        <f>Liste!$Z$20</f>
        <v>12.15</v>
      </c>
    </row>
    <row r="234" spans="1:7" ht="12.75">
      <c r="A234" s="7">
        <f t="shared" si="5"/>
        <v>3</v>
      </c>
      <c r="B234" s="28" t="str">
        <f>Liste!$B$58</f>
        <v>Sandra Freund</v>
      </c>
      <c r="C234" s="6" t="str">
        <f>Liste!$C$58</f>
        <v>Junioren</v>
      </c>
      <c r="D234" t="str">
        <f>Liste!$A$53</f>
        <v>Sportunion 1</v>
      </c>
      <c r="E234" s="67">
        <f>Liste!$S$58</f>
        <v>4.1</v>
      </c>
      <c r="F234" s="67">
        <f>Liste!$T$58</f>
        <v>10</v>
      </c>
      <c r="G234" s="88">
        <f>Liste!$Z58</f>
        <v>11.95</v>
      </c>
    </row>
    <row r="235" spans="1:7" ht="12.75">
      <c r="A235" s="7">
        <f t="shared" si="5"/>
        <v>4</v>
      </c>
      <c r="B235" s="28" t="str">
        <f>Liste!$B$38</f>
        <v>Veronika Baresová</v>
      </c>
      <c r="C235" s="6" t="str">
        <f>Liste!$C$38</f>
        <v>Junioren</v>
      </c>
      <c r="D235" s="28" t="str">
        <f>Liste!$A$33</f>
        <v>Brno</v>
      </c>
      <c r="E235" s="67">
        <f>Liste!$S$38</f>
        <v>4.8</v>
      </c>
      <c r="F235" s="67">
        <f>Liste!$T$38</f>
        <v>10</v>
      </c>
      <c r="G235" s="88">
        <f>Liste!$Z$38</f>
        <v>11.7</v>
      </c>
    </row>
    <row r="236" spans="1:7" ht="12.75">
      <c r="A236" s="7">
        <f t="shared" si="5"/>
        <v>5</v>
      </c>
      <c r="B236" s="93" t="str">
        <f>Liste!$B$99</f>
        <v>Bianca Heimann</v>
      </c>
      <c r="C236" s="6" t="str">
        <f>Liste!$C$99</f>
        <v>Junioren</v>
      </c>
      <c r="D236" t="str">
        <f>Liste!$A$93</f>
        <v>Dresden 1</v>
      </c>
      <c r="E236" s="67">
        <f>Liste!$S$99</f>
        <v>4.1</v>
      </c>
      <c r="F236" s="67">
        <f>Liste!$T$99</f>
        <v>10</v>
      </c>
      <c r="G236" s="88">
        <f>Liste!$Z$99</f>
        <v>11.45</v>
      </c>
    </row>
    <row r="237" spans="1:7" ht="12.75">
      <c r="A237" s="7">
        <f t="shared" si="5"/>
        <v>6</v>
      </c>
      <c r="B237" s="28" t="str">
        <f>Liste!$B$19</f>
        <v>Nadine Schulz</v>
      </c>
      <c r="C237" s="6" t="str">
        <f>Liste!$C$19</f>
        <v>Junioren</v>
      </c>
      <c r="D237" t="str">
        <f>Liste!$A$13</f>
        <v>Liestal</v>
      </c>
      <c r="E237" s="67">
        <f>Liste!$S$19</f>
        <v>4.2</v>
      </c>
      <c r="F237" s="67">
        <f>Liste!$T$19</f>
        <v>10</v>
      </c>
      <c r="G237" s="88">
        <f>Liste!$Z$19</f>
        <v>11.4</v>
      </c>
    </row>
    <row r="238" spans="1:7" ht="12.75">
      <c r="A238" s="7">
        <f t="shared" si="5"/>
        <v>7</v>
      </c>
      <c r="B238" s="28" t="str">
        <f>Liste!$B$18</f>
        <v>Isabelle Amacker</v>
      </c>
      <c r="C238" s="6" t="str">
        <f>Liste!$C$18</f>
        <v>Junioren</v>
      </c>
      <c r="D238" t="str">
        <f>Liste!$A$13</f>
        <v>Liestal</v>
      </c>
      <c r="E238" s="67">
        <f>Liste!$S$18</f>
        <v>5.1</v>
      </c>
      <c r="F238" s="67">
        <f>Liste!$T$18</f>
        <v>10</v>
      </c>
      <c r="G238" s="88">
        <f>Liste!$Z$18</f>
        <v>10.5</v>
      </c>
    </row>
    <row r="239" spans="1:7" ht="12.75">
      <c r="A239" s="7">
        <f t="shared" si="5"/>
        <v>8</v>
      </c>
      <c r="B239" s="28" t="str">
        <f>Liste!$B$68</f>
        <v>Susanne Schaller</v>
      </c>
      <c r="C239" s="6" t="str">
        <f>Liste!$C$68</f>
        <v>Junioren</v>
      </c>
      <c r="D239" t="str">
        <f>Liste!$A$63</f>
        <v>Sportunion 2</v>
      </c>
      <c r="E239" s="67">
        <f>Liste!$S$68</f>
        <v>3.3</v>
      </c>
      <c r="F239" s="67">
        <f>Liste!$T$68</f>
        <v>10</v>
      </c>
      <c r="G239" s="88">
        <f>Liste!$Z$68</f>
        <v>10.3</v>
      </c>
    </row>
    <row r="240" spans="1:7" ht="12.75">
      <c r="A240" s="7">
        <f t="shared" si="5"/>
        <v>9</v>
      </c>
      <c r="B240" s="93" t="str">
        <f>Liste!$B$98</f>
        <v>Julia Deckert</v>
      </c>
      <c r="C240" s="6" t="str">
        <f>Liste!$C$98</f>
        <v>Junioren</v>
      </c>
      <c r="D240" t="str">
        <f>Liste!$A$93</f>
        <v>Dresden 1</v>
      </c>
      <c r="E240" s="67">
        <f>Liste!$S$98</f>
        <v>4</v>
      </c>
      <c r="F240" s="67">
        <f>Liste!$T$98</f>
        <v>10</v>
      </c>
      <c r="G240" s="88">
        <f>Liste!$Z$98</f>
        <v>10.1</v>
      </c>
    </row>
    <row r="241" spans="1:7" ht="12.75">
      <c r="A241" s="7">
        <f t="shared" si="5"/>
        <v>10</v>
      </c>
      <c r="B241" s="28" t="str">
        <f>Liste!$B$70</f>
        <v>Katharina Schrank</v>
      </c>
      <c r="C241" s="6" t="str">
        <f>Liste!$C$70</f>
        <v>Junioren</v>
      </c>
      <c r="D241" t="str">
        <f>Liste!$A$63</f>
        <v>Sportunion 2</v>
      </c>
      <c r="E241" s="67">
        <f>Liste!$S$70</f>
        <v>3.8</v>
      </c>
      <c r="F241" s="67">
        <f>Liste!$T$70</f>
        <v>10</v>
      </c>
      <c r="G241" s="88">
        <f>Liste!$Z$70</f>
        <v>9.85</v>
      </c>
    </row>
    <row r="242" spans="1:7" ht="12.75">
      <c r="A242" s="7">
        <f t="shared" si="5"/>
        <v>11</v>
      </c>
      <c r="B242" s="28" t="str">
        <f>Liste!$B$89</f>
        <v>Noemi Kalapati</v>
      </c>
      <c r="C242" s="6" t="str">
        <f>Liste!$C$89</f>
        <v>Junioren</v>
      </c>
      <c r="D242" t="str">
        <f>Liste!$A$83</f>
        <v>Sopron</v>
      </c>
      <c r="E242" s="67">
        <f>Liste!$S$89</f>
        <v>3.4</v>
      </c>
      <c r="F242" s="67">
        <f>Liste!$T$89</f>
        <v>10</v>
      </c>
      <c r="G242" s="88">
        <f>Liste!$Z$89</f>
        <v>9.5</v>
      </c>
    </row>
    <row r="243" spans="1:7" ht="12.75">
      <c r="A243" s="7">
        <f t="shared" si="5"/>
        <v>13</v>
      </c>
      <c r="B243" s="28" t="str">
        <f>Liste!$B$60</f>
        <v>Sabrina Rebh</v>
      </c>
      <c r="C243" s="6" t="str">
        <f>Liste!$C$60</f>
        <v>Junioren</v>
      </c>
      <c r="D243" t="str">
        <f>Liste!$A$53</f>
        <v>Sportunion 1</v>
      </c>
      <c r="E243" s="67">
        <f>Liste!$S$60</f>
        <v>4.2</v>
      </c>
      <c r="F243" s="67">
        <f>Liste!$T$60</f>
        <v>10</v>
      </c>
      <c r="G243" s="88">
        <f>Liste!$Z$60</f>
        <v>9.1</v>
      </c>
    </row>
    <row r="244" spans="1:7" ht="12.75">
      <c r="A244" s="7">
        <f t="shared" si="5"/>
        <v>12</v>
      </c>
      <c r="B244" s="28" t="str">
        <f>Liste!$B$69</f>
        <v>Constanze Tiefnig</v>
      </c>
      <c r="C244" s="6" t="str">
        <f>Liste!$C$69</f>
        <v>Junioren</v>
      </c>
      <c r="D244" t="str">
        <f>Liste!$A$63</f>
        <v>Sportunion 2</v>
      </c>
      <c r="E244" s="67">
        <f>Liste!$S$69</f>
        <v>2.9</v>
      </c>
      <c r="F244" s="67">
        <f>Liste!$T$69</f>
        <v>10</v>
      </c>
      <c r="G244" s="88">
        <f>Liste!$Z$69</f>
        <v>9.4</v>
      </c>
    </row>
    <row r="245" spans="1:7" ht="12.75">
      <c r="A245" s="7">
        <f t="shared" si="5"/>
        <v>15</v>
      </c>
      <c r="B245" s="28" t="str">
        <f>Liste!$B$59</f>
        <v>Michaela Eidenberger</v>
      </c>
      <c r="C245" s="6" t="str">
        <f>Liste!$C$59</f>
        <v>Junioren</v>
      </c>
      <c r="D245" t="str">
        <f>Liste!$A$53</f>
        <v>Sportunion 1</v>
      </c>
      <c r="E245" s="67">
        <f>Liste!$S$59</f>
        <v>3.7</v>
      </c>
      <c r="F245" s="67">
        <f>Liste!$T$59</f>
        <v>10</v>
      </c>
      <c r="G245" s="88">
        <f>Liste!$Z$59</f>
        <v>8.4</v>
      </c>
    </row>
    <row r="246" spans="1:7" ht="12.75">
      <c r="A246" s="7">
        <f t="shared" si="5"/>
        <v>16</v>
      </c>
      <c r="B246" s="93" t="str">
        <f>Liste!$B$100</f>
        <v>Joanne Kämmler</v>
      </c>
      <c r="C246" s="6" t="str">
        <f>Liste!$C$100</f>
        <v>Junioren</v>
      </c>
      <c r="D246" t="str">
        <f>Liste!$A$93</f>
        <v>Dresden 1</v>
      </c>
      <c r="E246" s="67">
        <f>Liste!$S$100</f>
        <v>3.8</v>
      </c>
      <c r="F246" s="67">
        <f>Liste!$T$100</f>
        <v>10</v>
      </c>
      <c r="G246" s="88">
        <f>Liste!$Z$100</f>
        <v>7.3</v>
      </c>
    </row>
    <row r="247" spans="1:7" ht="12.75">
      <c r="A247" s="7">
        <f t="shared" si="5"/>
      </c>
      <c r="B247" s="28" t="str">
        <f>Liste!$B$9</f>
        <v>-------------</v>
      </c>
      <c r="C247" s="6" t="str">
        <f>Liste!$C$9</f>
        <v>Junioren</v>
      </c>
      <c r="D247" t="str">
        <f>Liste!$A$3</f>
        <v>Bury </v>
      </c>
      <c r="E247" s="67">
        <f>Liste!$S$9</f>
        <v>0</v>
      </c>
      <c r="F247" s="67">
        <f>Liste!$T$9</f>
        <v>0</v>
      </c>
      <c r="G247" s="88">
        <f>Liste!$Z$9</f>
      </c>
    </row>
    <row r="248" spans="1:7" ht="12.75">
      <c r="A248" s="7">
        <f t="shared" si="5"/>
      </c>
      <c r="B248" s="28" t="str">
        <f>Liste!$B$10</f>
        <v>------------</v>
      </c>
      <c r="C248" s="6" t="str">
        <f>Liste!$C$10</f>
        <v>Junioren</v>
      </c>
      <c r="D248" t="str">
        <f>Liste!$A$3</f>
        <v>Bury </v>
      </c>
      <c r="E248" s="67">
        <f>Liste!$S$10</f>
        <v>0</v>
      </c>
      <c r="F248" s="67">
        <f>Liste!$T$10</f>
        <v>0</v>
      </c>
      <c r="G248" s="88">
        <f>Liste!$Z$10</f>
      </c>
    </row>
    <row r="249" spans="1:7" ht="12.75">
      <c r="A249" s="7">
        <f t="shared" si="5"/>
      </c>
      <c r="B249" s="28" t="str">
        <f>Liste!$B$28</f>
        <v>-------------------</v>
      </c>
      <c r="C249" s="6" t="str">
        <f>Liste!$C$28</f>
        <v>Junioren</v>
      </c>
      <c r="D249" t="str">
        <f>Liste!$A$23</f>
        <v>-------</v>
      </c>
      <c r="E249" s="67">
        <f>Liste!$S$28</f>
        <v>0</v>
      </c>
      <c r="F249" s="67">
        <f>Liste!$T$28</f>
        <v>0</v>
      </c>
      <c r="G249" s="88">
        <f>Liste!$Z$28</f>
      </c>
    </row>
    <row r="250" spans="1:7" ht="12.75">
      <c r="A250" s="7">
        <f t="shared" si="5"/>
      </c>
      <c r="B250" s="28" t="str">
        <f>Liste!$B$29</f>
        <v>---------------------</v>
      </c>
      <c r="C250" s="6" t="str">
        <f>Liste!$C$29</f>
        <v>Junioren</v>
      </c>
      <c r="D250" t="str">
        <f>Liste!$A$23</f>
        <v>-------</v>
      </c>
      <c r="E250" s="67">
        <f>Liste!$S$29</f>
        <v>0</v>
      </c>
      <c r="F250" s="67">
        <f>Liste!$T$29</f>
        <v>0</v>
      </c>
      <c r="G250" s="88">
        <f>Liste!$Z$29</f>
      </c>
    </row>
    <row r="251" spans="1:7" ht="12.75">
      <c r="A251" s="7">
        <f t="shared" si="5"/>
      </c>
      <c r="B251" s="28" t="str">
        <f>Liste!$B$30</f>
        <v>---------------</v>
      </c>
      <c r="C251" s="6" t="str">
        <f>Liste!$C$30</f>
        <v>Junioren</v>
      </c>
      <c r="D251" t="str">
        <f>Liste!$A$23</f>
        <v>-------</v>
      </c>
      <c r="E251" s="67">
        <f>Liste!$S$30</f>
        <v>0</v>
      </c>
      <c r="F251" s="67">
        <f>Liste!$T$30</f>
        <v>0</v>
      </c>
      <c r="G251" s="88">
        <f>Liste!$R$30</f>
      </c>
    </row>
    <row r="252" spans="1:7" ht="12.75">
      <c r="A252" s="7">
        <f t="shared" si="5"/>
      </c>
      <c r="B252" s="28" t="str">
        <f>Liste!$B$40</f>
        <v>---------------</v>
      </c>
      <c r="C252" s="6" t="str">
        <f>Liste!$C$40</f>
        <v>Junioren</v>
      </c>
      <c r="D252" s="28" t="str">
        <f>Liste!$A$33</f>
        <v>Brno</v>
      </c>
      <c r="E252" s="67">
        <f>Liste!$S$40</f>
        <v>0</v>
      </c>
      <c r="F252" s="67">
        <f>Liste!$T$40</f>
        <v>0</v>
      </c>
      <c r="G252" s="88">
        <f>Liste!$Z$40</f>
      </c>
    </row>
    <row r="253" spans="1:7" ht="12.75">
      <c r="A253" s="7">
        <f t="shared" si="5"/>
      </c>
      <c r="B253" s="28" t="str">
        <f>Liste!$B$48</f>
        <v>---------------</v>
      </c>
      <c r="C253" s="6" t="str">
        <f>Liste!$C$48</f>
        <v>Junioren</v>
      </c>
      <c r="D253" t="str">
        <f>Liste!$A$43</f>
        <v>--------------</v>
      </c>
      <c r="E253" s="67">
        <f>Liste!$S$48</f>
        <v>0</v>
      </c>
      <c r="F253" s="67">
        <f>Liste!$T$48</f>
        <v>0</v>
      </c>
      <c r="G253" s="88">
        <f>Liste!$Z$48</f>
      </c>
    </row>
    <row r="254" spans="1:7" ht="12.75">
      <c r="A254" s="7">
        <f t="shared" si="5"/>
      </c>
      <c r="B254" s="28" t="str">
        <f>Liste!$B$49</f>
        <v>-----------------</v>
      </c>
      <c r="C254" s="6" t="str">
        <f>Liste!$C$49</f>
        <v>Junioren</v>
      </c>
      <c r="D254" t="str">
        <f>Liste!$A$43</f>
        <v>--------------</v>
      </c>
      <c r="E254" s="67">
        <f>Liste!$S$49</f>
        <v>0</v>
      </c>
      <c r="F254" s="67">
        <f>Liste!$T$49</f>
        <v>0</v>
      </c>
      <c r="G254" s="88">
        <f>Liste!$Z$49</f>
      </c>
    </row>
    <row r="255" spans="1:7" ht="12.75">
      <c r="A255" s="7">
        <f t="shared" si="5"/>
      </c>
      <c r="B255" s="28" t="str">
        <f>Liste!$B$50</f>
        <v>---------------------</v>
      </c>
      <c r="C255" s="6" t="str">
        <f>Liste!$C$50</f>
        <v>Junioren</v>
      </c>
      <c r="D255" t="str">
        <f>Liste!$A$43</f>
        <v>--------------</v>
      </c>
      <c r="E255" s="67">
        <f>Liste!$S$50</f>
        <v>0</v>
      </c>
      <c r="F255" s="67">
        <f>Liste!$T$50</f>
        <v>0</v>
      </c>
      <c r="G255" s="88">
        <f>Liste!$Z$50</f>
      </c>
    </row>
    <row r="256" spans="1:7" ht="12.75">
      <c r="A256" s="7">
        <f t="shared" si="5"/>
      </c>
      <c r="B256" s="28" t="str">
        <f>Liste!$B$78</f>
        <v>---------------</v>
      </c>
      <c r="C256" s="6" t="str">
        <f>Liste!$C$78</f>
        <v>Junioren</v>
      </c>
      <c r="D256" t="str">
        <f>Liste!$A$73</f>
        <v>Sportunion 3</v>
      </c>
      <c r="E256" s="67">
        <f>Liste!$S$78</f>
        <v>0</v>
      </c>
      <c r="F256" s="67">
        <f>Liste!$T$78</f>
        <v>0</v>
      </c>
      <c r="G256" s="88">
        <f>Liste!$Z$78</f>
      </c>
    </row>
    <row r="257" spans="1:7" ht="12.75">
      <c r="A257" s="7">
        <f t="shared" si="5"/>
      </c>
      <c r="B257" s="28" t="str">
        <f>Liste!$B$79</f>
        <v>-------------------</v>
      </c>
      <c r="C257" s="6" t="str">
        <f>Liste!$C$79</f>
        <v>Junioren</v>
      </c>
      <c r="D257" t="str">
        <f>Liste!$A$73</f>
        <v>Sportunion 3</v>
      </c>
      <c r="E257" s="67">
        <f>Liste!$S$79</f>
        <v>0</v>
      </c>
      <c r="F257" s="67">
        <f>Liste!$T$79</f>
        <v>0</v>
      </c>
      <c r="G257" s="88">
        <f>Liste!$Z$79</f>
      </c>
    </row>
    <row r="258" spans="1:7" ht="12.75">
      <c r="A258" s="7">
        <f t="shared" si="5"/>
      </c>
      <c r="B258" s="28" t="str">
        <f>Liste!$B$80</f>
        <v>-----------------</v>
      </c>
      <c r="C258" s="6" t="str">
        <f>Liste!$C$80</f>
        <v>Junioren</v>
      </c>
      <c r="D258" t="str">
        <f>Liste!$A$73</f>
        <v>Sportunion 3</v>
      </c>
      <c r="E258" s="67">
        <f>Liste!$S$80</f>
        <v>0</v>
      </c>
      <c r="F258" s="67">
        <f>Liste!$T$80</f>
        <v>0</v>
      </c>
      <c r="G258" s="88">
        <f>Liste!$Z$80</f>
      </c>
    </row>
    <row r="259" spans="1:7" ht="12.75">
      <c r="A259" s="7">
        <f t="shared" si="5"/>
      </c>
      <c r="B259" s="28" t="str">
        <f>Liste!$B$88</f>
        <v>--------------</v>
      </c>
      <c r="C259" s="6" t="str">
        <f>Liste!$C$88</f>
        <v>Junioren</v>
      </c>
      <c r="D259" t="str">
        <f>Liste!$A$83</f>
        <v>Sopron</v>
      </c>
      <c r="E259" s="67">
        <f>Liste!$S$88</f>
        <v>0</v>
      </c>
      <c r="F259" s="67">
        <f>Liste!$T$88</f>
        <v>0</v>
      </c>
      <c r="G259" s="88">
        <f>Liste!$Z$88</f>
      </c>
    </row>
    <row r="260" spans="1:7" ht="12.75">
      <c r="A260" s="7">
        <f t="shared" si="5"/>
      </c>
      <c r="B260" s="28" t="str">
        <f>Liste!$B$90</f>
        <v>-------------</v>
      </c>
      <c r="C260" s="6" t="str">
        <f>Liste!$C$90</f>
        <v>Junioren</v>
      </c>
      <c r="D260" t="str">
        <f>Liste!$A$83</f>
        <v>Sopron</v>
      </c>
      <c r="E260" s="67">
        <f>Liste!$S$90</f>
        <v>0</v>
      </c>
      <c r="F260" s="67">
        <f>Liste!$T$90</f>
        <v>0</v>
      </c>
      <c r="G260" s="88">
        <f>Liste!$Z$90</f>
      </c>
    </row>
    <row r="261" spans="1:7" ht="12.75">
      <c r="A261" s="7">
        <f t="shared" si="5"/>
      </c>
      <c r="B261" s="93" t="str">
        <f>Liste!$B$108</f>
        <v>---------------</v>
      </c>
      <c r="C261" s="6" t="str">
        <f>Liste!$C$108</f>
        <v>Junioren</v>
      </c>
      <c r="D261" t="str">
        <f>Liste!$A$103</f>
        <v>-------------</v>
      </c>
      <c r="E261" s="67">
        <f>Liste!$S$108</f>
        <v>0</v>
      </c>
      <c r="F261" s="67">
        <f>Liste!$T$108</f>
        <v>0</v>
      </c>
      <c r="G261" s="88">
        <f>Liste!$Z$108</f>
      </c>
    </row>
    <row r="262" spans="1:7" ht="12.75">
      <c r="A262" s="7">
        <f t="shared" si="5"/>
      </c>
      <c r="B262" s="93" t="str">
        <f>Liste!$B$109</f>
        <v>------------------</v>
      </c>
      <c r="C262" s="6" t="str">
        <f>Liste!$C$109</f>
        <v>Junioren</v>
      </c>
      <c r="D262" t="str">
        <f>Liste!$A$103</f>
        <v>-------------</v>
      </c>
      <c r="E262" s="67">
        <f>Liste!$S$109</f>
        <v>0</v>
      </c>
      <c r="F262" s="67">
        <f>Liste!$T$109</f>
        <v>0</v>
      </c>
      <c r="G262" s="88">
        <f>Liste!$Z$109</f>
      </c>
    </row>
    <row r="263" spans="1:7" ht="12.75">
      <c r="A263" s="7">
        <f t="shared" si="5"/>
      </c>
      <c r="B263" s="93" t="str">
        <f>Liste!$B$110</f>
        <v>-------------</v>
      </c>
      <c r="C263" s="6" t="str">
        <f>Liste!$C$110</f>
        <v>Junioren</v>
      </c>
      <c r="D263" t="str">
        <f>Liste!$A$103</f>
        <v>-------------</v>
      </c>
      <c r="E263" s="67">
        <f>Liste!$S$110</f>
        <v>0</v>
      </c>
      <c r="F263" s="67">
        <f>Liste!$T$110</f>
        <v>0</v>
      </c>
      <c r="G263" s="88">
        <f>Liste!$Z$110</f>
      </c>
    </row>
    <row r="264" spans="1:7" ht="12.75">
      <c r="A264" s="7">
        <f t="shared" si="5"/>
      </c>
      <c r="B264" s="93" t="str">
        <f>Liste!$B$118</f>
        <v>------------------------</v>
      </c>
      <c r="C264" s="6" t="str">
        <f>Liste!$C$118</f>
        <v>Junioren</v>
      </c>
      <c r="D264" t="str">
        <f>Liste!$A$113</f>
        <v>------</v>
      </c>
      <c r="E264" s="67">
        <f>Liste!$S$118</f>
        <v>0</v>
      </c>
      <c r="F264" s="67">
        <f>Liste!$T$118</f>
        <v>0</v>
      </c>
      <c r="G264" s="88">
        <f>Liste!$Z$118</f>
      </c>
    </row>
    <row r="265" spans="1:7" ht="12.75">
      <c r="A265" s="7">
        <f t="shared" si="5"/>
      </c>
      <c r="B265" s="93" t="str">
        <f>Liste!$B$119</f>
        <v>------------------------</v>
      </c>
      <c r="C265" s="6" t="str">
        <f>Liste!$C$119</f>
        <v>Junioren</v>
      </c>
      <c r="D265" t="str">
        <f>Liste!$A$113</f>
        <v>------</v>
      </c>
      <c r="E265" s="67">
        <f>Liste!$S$119</f>
        <v>0</v>
      </c>
      <c r="F265" s="67">
        <f>Liste!$T$119</f>
        <v>0</v>
      </c>
      <c r="G265" s="88">
        <f>Liste!$Z$119</f>
      </c>
    </row>
    <row r="266" spans="1:7" ht="12.75">
      <c r="A266" s="7">
        <f t="shared" si="5"/>
      </c>
      <c r="B266" s="93" t="str">
        <f>Liste!$B$120</f>
        <v>------------------------</v>
      </c>
      <c r="C266" s="6" t="str">
        <f>Liste!$C$120</f>
        <v>Junioren</v>
      </c>
      <c r="D266" t="str">
        <f>Liste!$A$113</f>
        <v>------</v>
      </c>
      <c r="E266" s="67">
        <f>Liste!$S$120</f>
        <v>0</v>
      </c>
      <c r="F266" s="67">
        <f>Liste!$T$120</f>
        <v>0</v>
      </c>
      <c r="G266" s="88">
        <f>Liste!$Z$120</f>
      </c>
    </row>
    <row r="267" spans="1:7" ht="12.75">
      <c r="A267" s="7">
        <f t="shared" si="5"/>
      </c>
      <c r="B267" s="28" t="str">
        <f>Liste!$B$128</f>
        <v>-----------------</v>
      </c>
      <c r="C267" s="6" t="str">
        <f>Liste!$C$128</f>
        <v>Junioren</v>
      </c>
      <c r="D267" t="str">
        <f>Liste!$A$123</f>
        <v>-------------</v>
      </c>
      <c r="E267" s="67">
        <f>Liste!$S$128</f>
        <v>0</v>
      </c>
      <c r="F267" s="67">
        <f>Liste!$T$128</f>
        <v>0</v>
      </c>
      <c r="G267" s="88">
        <f>Liste!$Z$128</f>
      </c>
    </row>
    <row r="268" spans="1:7" ht="12.75">
      <c r="A268" s="7">
        <f t="shared" si="5"/>
      </c>
      <c r="B268" s="28" t="str">
        <f>Liste!$B$129</f>
        <v>------------------</v>
      </c>
      <c r="C268" s="6" t="str">
        <f>Liste!$C$128</f>
        <v>Junioren</v>
      </c>
      <c r="D268" t="str">
        <f>Liste!$A$123</f>
        <v>-------------</v>
      </c>
      <c r="E268" s="67">
        <f>Liste!$S$129</f>
        <v>0</v>
      </c>
      <c r="F268" s="67">
        <f>Liste!$T$129</f>
        <v>0</v>
      </c>
      <c r="G268" s="88">
        <f>Liste!$Z$129</f>
      </c>
    </row>
    <row r="269" spans="1:7" ht="12.75">
      <c r="A269" s="7">
        <f t="shared" si="5"/>
      </c>
      <c r="B269" s="28" t="str">
        <f>Liste!$B$130</f>
        <v>---------------------</v>
      </c>
      <c r="C269" s="6" t="str">
        <f>Liste!$C$130</f>
        <v>Junioren</v>
      </c>
      <c r="D269" t="str">
        <f>Liste!$A$123</f>
        <v>-------------</v>
      </c>
      <c r="E269" s="67">
        <f>Liste!$S$130</f>
        <v>0</v>
      </c>
      <c r="F269" s="67">
        <f>Liste!$T$130</f>
        <v>0</v>
      </c>
      <c r="G269" s="88">
        <f>Liste!$Z$130</f>
      </c>
    </row>
    <row r="270" spans="1:7" ht="12.75">
      <c r="A270" s="7">
        <f t="shared" si="5"/>
      </c>
      <c r="B270" s="93" t="str">
        <f>Liste!$B$138</f>
        <v>----------------</v>
      </c>
      <c r="C270" s="6" t="str">
        <f>Liste!$C$138</f>
        <v>Junioren</v>
      </c>
      <c r="D270" t="str">
        <f>Liste!$A$133</f>
        <v>-------------</v>
      </c>
      <c r="E270" s="67">
        <f>Liste!$S$138</f>
        <v>0</v>
      </c>
      <c r="F270" s="67">
        <f>Liste!$T$138</f>
        <v>0</v>
      </c>
      <c r="G270" s="88">
        <f>Liste!$Z$138</f>
      </c>
    </row>
    <row r="271" spans="1:7" ht="12.75">
      <c r="A271" s="7">
        <f t="shared" si="5"/>
      </c>
      <c r="B271" s="93" t="str">
        <f>Liste!$B$139</f>
        <v>----------------</v>
      </c>
      <c r="C271" s="6" t="str">
        <f>Liste!$C$139</f>
        <v>Junioren</v>
      </c>
      <c r="D271" t="str">
        <f>Liste!$A$133</f>
        <v>-------------</v>
      </c>
      <c r="E271" s="67">
        <f>Liste!$S$139</f>
        <v>0</v>
      </c>
      <c r="F271" s="67">
        <f>Liste!$T$139</f>
        <v>0</v>
      </c>
      <c r="G271" s="88">
        <f>Liste!$Z$139</f>
      </c>
    </row>
    <row r="272" spans="1:7" ht="12.75">
      <c r="A272" s="7">
        <f t="shared" si="5"/>
      </c>
      <c r="B272" s="93" t="str">
        <f>Liste!$B$140</f>
        <v>----------------</v>
      </c>
      <c r="C272" s="6" t="str">
        <f>Liste!$C$140</f>
        <v>Junioren</v>
      </c>
      <c r="D272" t="str">
        <f>Liste!$A$133</f>
        <v>-------------</v>
      </c>
      <c r="E272" s="67">
        <f>Liste!$S$140</f>
        <v>0</v>
      </c>
      <c r="F272" s="67">
        <f>Liste!$T$140</f>
        <v>0</v>
      </c>
      <c r="G272" s="88">
        <f>Liste!$Z$140</f>
      </c>
    </row>
    <row r="273" spans="1:7" s="21" customFormat="1" ht="12.75">
      <c r="A273" s="7"/>
      <c r="B273" s="7"/>
      <c r="C273" s="7"/>
      <c r="D273"/>
      <c r="E273" s="6"/>
      <c r="F273" s="6"/>
      <c r="G273" s="7"/>
    </row>
    <row r="274" spans="1:7" ht="18">
      <c r="A274" s="181" t="s">
        <v>7</v>
      </c>
      <c r="B274" s="181"/>
      <c r="C274" s="181"/>
      <c r="D274" s="181"/>
      <c r="E274" s="181"/>
      <c r="F274" s="181"/>
      <c r="G274" s="181"/>
    </row>
    <row r="275" spans="1:7" ht="18">
      <c r="A275" s="180" t="s">
        <v>23</v>
      </c>
      <c r="B275" s="180"/>
      <c r="C275" s="180"/>
      <c r="D275" s="180"/>
      <c r="E275" s="180"/>
      <c r="F275" s="180"/>
      <c r="G275" s="180"/>
    </row>
    <row r="276" spans="1:7" ht="12.75">
      <c r="A276" s="18" t="s">
        <v>10</v>
      </c>
      <c r="B276" s="19" t="s">
        <v>15</v>
      </c>
      <c r="C276" s="18" t="s">
        <v>14</v>
      </c>
      <c r="D276" s="19" t="s">
        <v>16</v>
      </c>
      <c r="E276" s="68" t="s">
        <v>25</v>
      </c>
      <c r="F276" s="68" t="s">
        <v>39</v>
      </c>
      <c r="G276" s="69" t="s">
        <v>12</v>
      </c>
    </row>
    <row r="277" spans="1:7" ht="12.75">
      <c r="A277" s="7">
        <f aca="true" t="shared" si="6" ref="A277:A318">IF(COUNT(G277)&gt;0,RANK(G277,$G$277:$G$318),"")</f>
      </c>
      <c r="B277" t="str">
        <f>Liste!$B$5</f>
        <v>------------------</v>
      </c>
      <c r="C277" s="6" t="str">
        <f>Liste!$C$5</f>
        <v>Meister</v>
      </c>
      <c r="D277" t="str">
        <f>Liste!$A$3</f>
        <v>Bury </v>
      </c>
      <c r="E277" s="67">
        <f>Liste!$AA$5</f>
        <v>0</v>
      </c>
      <c r="F277" s="67">
        <f>Liste!$AB$5</f>
        <v>0</v>
      </c>
      <c r="G277" s="88">
        <f>Liste!$AH$5</f>
      </c>
    </row>
    <row r="278" spans="1:7" ht="12.75">
      <c r="A278" s="7">
        <f t="shared" si="6"/>
        <v>1</v>
      </c>
      <c r="B278" t="str">
        <f>Liste!$B$35</f>
        <v>Veronika Veisová</v>
      </c>
      <c r="C278" s="6" t="str">
        <f>Liste!$C$35</f>
        <v>Meister</v>
      </c>
      <c r="D278" s="28" t="str">
        <f>Liste!$A$33</f>
        <v>Brno</v>
      </c>
      <c r="E278" s="67">
        <f>Liste!$AA$35</f>
        <v>4.8</v>
      </c>
      <c r="F278" s="67">
        <f>Liste!$AB$35</f>
        <v>10</v>
      </c>
      <c r="G278" s="88">
        <f>Liste!$AH$35</f>
        <v>12.45</v>
      </c>
    </row>
    <row r="279" spans="1:7" ht="12.75">
      <c r="A279" s="7">
        <f t="shared" si="6"/>
        <v>2</v>
      </c>
      <c r="B279" t="str">
        <f>Liste!$B$6</f>
        <v>Rachel Waddigton</v>
      </c>
      <c r="C279" s="6" t="str">
        <f>Liste!$C$6</f>
        <v>Meister</v>
      </c>
      <c r="D279" t="str">
        <f>Liste!$A$3</f>
        <v>Bury </v>
      </c>
      <c r="E279" s="67">
        <f>Liste!$AA$6</f>
        <v>3.6</v>
      </c>
      <c r="F279" s="67">
        <f>Liste!$AB$6</f>
        <v>10</v>
      </c>
      <c r="G279" s="88">
        <f>Liste!$AH$6</f>
        <v>11</v>
      </c>
    </row>
    <row r="280" spans="1:7" ht="12.75">
      <c r="A280" s="7">
        <f t="shared" si="6"/>
        <v>3</v>
      </c>
      <c r="B280" t="str">
        <f>Liste!$B$86</f>
        <v>Carina Rettensteiner</v>
      </c>
      <c r="C280" s="6" t="str">
        <f>Liste!$C$86</f>
        <v>Meister</v>
      </c>
      <c r="D280" t="str">
        <f>Liste!$A$83</f>
        <v>Sopron</v>
      </c>
      <c r="E280" s="67">
        <f>Liste!$AA$86</f>
        <v>3.5</v>
      </c>
      <c r="F280" s="67">
        <f>Liste!$AB$86</f>
        <v>10</v>
      </c>
      <c r="G280" s="88">
        <f>Liste!$AH$86</f>
        <v>10.55</v>
      </c>
    </row>
    <row r="281" spans="1:7" ht="12.75">
      <c r="A281" s="7">
        <f t="shared" si="6"/>
        <v>4</v>
      </c>
      <c r="B281" t="str">
        <f>Liste!$B$87</f>
        <v>Szimonetta Lehota</v>
      </c>
      <c r="C281" s="6" t="str">
        <f>Liste!$C$87</f>
        <v>Meister</v>
      </c>
      <c r="D281" t="str">
        <f>Liste!$A$83</f>
        <v>Sopron</v>
      </c>
      <c r="E281" s="67">
        <f>Liste!$AA$87</f>
        <v>3.8</v>
      </c>
      <c r="F281" s="67">
        <f>Liste!$AB$87</f>
        <v>10</v>
      </c>
      <c r="G281" s="88">
        <f>Liste!$AH$87</f>
        <v>10.4</v>
      </c>
    </row>
    <row r="282" spans="1:7" ht="12.75">
      <c r="A282" s="7">
        <f t="shared" si="6"/>
        <v>5</v>
      </c>
      <c r="B282" t="str">
        <f>Liste!$B$7</f>
        <v>Jessica Bond</v>
      </c>
      <c r="C282" s="6" t="str">
        <f>Liste!$C$7</f>
        <v>Meister</v>
      </c>
      <c r="D282" t="str">
        <f>Liste!$A$3</f>
        <v>Bury </v>
      </c>
      <c r="E282" s="67">
        <f>Liste!$AA$7</f>
        <v>3.6</v>
      </c>
      <c r="F282" s="67">
        <f>Liste!$AB$7</f>
        <v>10</v>
      </c>
      <c r="G282" s="88">
        <f>Liste!$AH$7</f>
        <v>9.75</v>
      </c>
    </row>
    <row r="283" spans="1:7" ht="12.75">
      <c r="A283" s="7">
        <f t="shared" si="6"/>
      </c>
      <c r="B283" t="str">
        <f>Liste!$B$15</f>
        <v>-----------------</v>
      </c>
      <c r="C283" s="6" t="str">
        <f>Liste!$C$15</f>
        <v>Meister</v>
      </c>
      <c r="D283" t="str">
        <f>Liste!$A$13</f>
        <v>Liestal</v>
      </c>
      <c r="E283" s="67">
        <f>Liste!$AA$15</f>
        <v>0</v>
      </c>
      <c r="F283" s="67">
        <f>Liste!$AB$15</f>
        <v>0</v>
      </c>
      <c r="G283" s="88">
        <f>Liste!$AH$15</f>
      </c>
    </row>
    <row r="284" spans="1:7" ht="12.75">
      <c r="A284" s="7">
        <f t="shared" si="6"/>
      </c>
      <c r="B284" t="str">
        <f>Liste!$B$16</f>
        <v>----------------</v>
      </c>
      <c r="C284" s="6" t="str">
        <f>Liste!$C$16</f>
        <v>Meister</v>
      </c>
      <c r="D284" t="str">
        <f>Liste!$A$13</f>
        <v>Liestal</v>
      </c>
      <c r="E284" s="67">
        <f>Liste!$AA$16</f>
        <v>0</v>
      </c>
      <c r="F284" s="67">
        <f>Liste!$AB$16</f>
        <v>0</v>
      </c>
      <c r="G284" s="88">
        <f>Liste!$AH$16</f>
      </c>
    </row>
    <row r="285" spans="1:7" ht="12.75">
      <c r="A285" s="7">
        <f t="shared" si="6"/>
      </c>
      <c r="B285" t="str">
        <f>Liste!$B$17</f>
        <v>----------------</v>
      </c>
      <c r="C285" s="6" t="str">
        <f>Liste!$C$17</f>
        <v>Meister</v>
      </c>
      <c r="D285" t="str">
        <f>Liste!$A$13</f>
        <v>Liestal</v>
      </c>
      <c r="E285" s="67">
        <f>Liste!$AA$17</f>
        <v>0</v>
      </c>
      <c r="F285" s="67">
        <f>Liste!$AB$17</f>
        <v>0</v>
      </c>
      <c r="G285" s="88">
        <f>Liste!$AH$17</f>
      </c>
    </row>
    <row r="286" spans="1:7" ht="12.75">
      <c r="A286" s="7">
        <f t="shared" si="6"/>
      </c>
      <c r="B286" t="str">
        <f>Liste!$B$25</f>
        <v>-----------------</v>
      </c>
      <c r="C286" s="6" t="str">
        <f>Liste!$C$25</f>
        <v>Meister</v>
      </c>
      <c r="D286" t="str">
        <f>Liste!$A$23</f>
        <v>-------</v>
      </c>
      <c r="E286" s="67">
        <f>Liste!$AA$25</f>
        <v>0</v>
      </c>
      <c r="F286" s="67">
        <f>Liste!$AB$25</f>
        <v>0</v>
      </c>
      <c r="G286" s="88">
        <f>Liste!$AH$25</f>
      </c>
    </row>
    <row r="287" spans="1:7" ht="12.75">
      <c r="A287" s="7">
        <f t="shared" si="6"/>
      </c>
      <c r="B287" t="str">
        <f>Liste!$B$26</f>
        <v>--------------------------</v>
      </c>
      <c r="C287" s="6" t="str">
        <f>Liste!$C$26</f>
        <v>Meister</v>
      </c>
      <c r="D287" t="str">
        <f>Liste!$A$23</f>
        <v>-------</v>
      </c>
      <c r="E287" s="67">
        <f>Liste!$AA$26</f>
        <v>0</v>
      </c>
      <c r="F287" s="67">
        <f>Liste!$AB$26</f>
        <v>0</v>
      </c>
      <c r="G287" s="88">
        <f>Liste!$AH$26</f>
      </c>
    </row>
    <row r="288" spans="1:7" ht="12.75">
      <c r="A288" s="7">
        <f t="shared" si="6"/>
      </c>
      <c r="B288" t="str">
        <f>Liste!$B$27</f>
        <v>-----------------</v>
      </c>
      <c r="C288" s="6" t="str">
        <f>Liste!$C$27</f>
        <v>Meister</v>
      </c>
      <c r="D288" t="str">
        <f>Liste!$A$23</f>
        <v>-------</v>
      </c>
      <c r="E288" s="67">
        <f>Liste!$AA$27</f>
        <v>0</v>
      </c>
      <c r="F288" s="67">
        <f>Liste!$AB$27</f>
        <v>0</v>
      </c>
      <c r="G288" s="88">
        <f>Liste!$AH$27</f>
      </c>
    </row>
    <row r="289" spans="1:7" ht="12.75">
      <c r="A289" s="7">
        <f t="shared" si="6"/>
      </c>
      <c r="B289" t="str">
        <f>Liste!$B$36</f>
        <v>------------</v>
      </c>
      <c r="C289" s="6" t="str">
        <f>Liste!$C$36</f>
        <v>Meister</v>
      </c>
      <c r="D289" s="28" t="str">
        <f>Liste!$A$33</f>
        <v>Brno</v>
      </c>
      <c r="E289" s="67">
        <f>Liste!$AA$36</f>
        <v>0</v>
      </c>
      <c r="F289" s="67">
        <f>Liste!$AB$36</f>
        <v>0</v>
      </c>
      <c r="G289" s="88">
        <f>Liste!$AH$36</f>
      </c>
    </row>
    <row r="290" spans="1:7" ht="12.75">
      <c r="A290" s="7">
        <f t="shared" si="6"/>
      </c>
      <c r="B290" t="str">
        <f>Liste!$B$37</f>
        <v>-------------</v>
      </c>
      <c r="C290" s="6" t="str">
        <f>Liste!$C$37</f>
        <v>Meister</v>
      </c>
      <c r="D290" s="28" t="str">
        <f>Liste!$A$33</f>
        <v>Brno</v>
      </c>
      <c r="E290" s="67">
        <f>Liste!$AA$37</f>
        <v>0</v>
      </c>
      <c r="F290" s="67">
        <f>Liste!$AB$37</f>
        <v>0</v>
      </c>
      <c r="G290" s="88">
        <f>Liste!$AH$37</f>
      </c>
    </row>
    <row r="291" spans="1:7" ht="12.75">
      <c r="A291" s="7">
        <f t="shared" si="6"/>
      </c>
      <c r="B291" t="str">
        <f>Liste!$B$45</f>
        <v>---------------</v>
      </c>
      <c r="C291" s="6" t="str">
        <f>Liste!$C$45</f>
        <v>Meister</v>
      </c>
      <c r="D291" t="str">
        <f>Liste!$A$43</f>
        <v>--------------</v>
      </c>
      <c r="E291" s="67">
        <f>Liste!$AA$45</f>
        <v>0</v>
      </c>
      <c r="F291" s="67">
        <f>Liste!$AB$45</f>
        <v>0</v>
      </c>
      <c r="G291" s="88">
        <f>Liste!$AH$45</f>
      </c>
    </row>
    <row r="292" spans="1:7" ht="12.75">
      <c r="A292" s="7">
        <f t="shared" si="6"/>
      </c>
      <c r="B292" t="str">
        <f>Liste!$B$46</f>
        <v>---------------</v>
      </c>
      <c r="C292" s="6" t="str">
        <f>Liste!$C$46</f>
        <v>Meister</v>
      </c>
      <c r="D292" t="str">
        <f>Liste!$A$43</f>
        <v>--------------</v>
      </c>
      <c r="E292" s="67">
        <f>Liste!$AA$46</f>
        <v>0</v>
      </c>
      <c r="F292" s="67">
        <f>Liste!$AB$46</f>
        <v>0</v>
      </c>
      <c r="G292" s="88">
        <f>Liste!$AH$46</f>
      </c>
    </row>
    <row r="293" spans="1:7" ht="12.75">
      <c r="A293" s="7">
        <f t="shared" si="6"/>
      </c>
      <c r="B293" t="str">
        <f>Liste!$B$47</f>
        <v>----------------</v>
      </c>
      <c r="C293" s="6" t="str">
        <f>Liste!$C$47</f>
        <v>Meister</v>
      </c>
      <c r="D293" t="str">
        <f>Liste!$A$43</f>
        <v>--------------</v>
      </c>
      <c r="E293" s="67">
        <f>Liste!$AA$47</f>
        <v>0</v>
      </c>
      <c r="F293" s="67">
        <f>Liste!$AB$47</f>
        <v>0</v>
      </c>
      <c r="G293" s="88">
        <f>Liste!$AH$47</f>
      </c>
    </row>
    <row r="294" spans="1:7" ht="12.75">
      <c r="A294" s="7">
        <f t="shared" si="6"/>
      </c>
      <c r="B294" t="str">
        <f>Liste!$B$55</f>
        <v>--------------</v>
      </c>
      <c r="C294" s="6" t="str">
        <f>Liste!$C$55</f>
        <v>Meister</v>
      </c>
      <c r="D294" t="str">
        <f>Liste!$A$53</f>
        <v>Sportunion 1</v>
      </c>
      <c r="E294" s="67">
        <f>Liste!$AA$55</f>
        <v>0</v>
      </c>
      <c r="F294" s="67">
        <f>Liste!$AB$55</f>
        <v>0</v>
      </c>
      <c r="G294" s="88">
        <f>Liste!$AH$55</f>
      </c>
    </row>
    <row r="295" spans="1:7" ht="12.75">
      <c r="A295" s="7">
        <f t="shared" si="6"/>
      </c>
      <c r="B295" t="str">
        <f>Liste!$B$56</f>
        <v>--------------</v>
      </c>
      <c r="C295" s="6" t="str">
        <f>Liste!$C$56</f>
        <v>Meister</v>
      </c>
      <c r="D295" t="str">
        <f>Liste!$A$53</f>
        <v>Sportunion 1</v>
      </c>
      <c r="E295" s="67">
        <f>Liste!$AA$56</f>
        <v>0</v>
      </c>
      <c r="F295" s="67">
        <f>Liste!$AB$56</f>
        <v>0</v>
      </c>
      <c r="G295" s="88">
        <f>Liste!$AH$56</f>
      </c>
    </row>
    <row r="296" spans="1:7" ht="12.75">
      <c r="A296" s="7">
        <f t="shared" si="6"/>
      </c>
      <c r="B296" t="str">
        <f>Liste!$B$57</f>
        <v>--------------</v>
      </c>
      <c r="C296" s="6" t="str">
        <f>Liste!$C$57</f>
        <v>Meister</v>
      </c>
      <c r="D296" t="str">
        <f>Liste!$A$53</f>
        <v>Sportunion 1</v>
      </c>
      <c r="E296" s="67">
        <f>Liste!$AA$57</f>
        <v>0</v>
      </c>
      <c r="F296" s="67">
        <f>Liste!$AB$57</f>
        <v>0</v>
      </c>
      <c r="G296" s="88">
        <f>Liste!$AH$57</f>
      </c>
    </row>
    <row r="297" spans="1:7" ht="12.75">
      <c r="A297" s="7">
        <f t="shared" si="6"/>
      </c>
      <c r="B297" t="str">
        <f>Liste!$B$65</f>
        <v>----------------</v>
      </c>
      <c r="C297" s="6" t="str">
        <f>Liste!$C$65</f>
        <v>Meister</v>
      </c>
      <c r="D297" t="str">
        <f>Liste!$A$63</f>
        <v>Sportunion 2</v>
      </c>
      <c r="E297" s="67">
        <f>Liste!$AA$65</f>
        <v>0</v>
      </c>
      <c r="F297" s="67">
        <f>Liste!$AB$65</f>
        <v>0</v>
      </c>
      <c r="G297" s="88">
        <f>Liste!$AH$65</f>
      </c>
    </row>
    <row r="298" spans="1:7" ht="12.75">
      <c r="A298" s="7">
        <f t="shared" si="6"/>
      </c>
      <c r="B298" t="str">
        <f>Liste!$B$66</f>
        <v>--------------</v>
      </c>
      <c r="C298" s="6" t="str">
        <f>Liste!$C$66</f>
        <v>Meister</v>
      </c>
      <c r="D298" t="str">
        <f>Liste!$A$63</f>
        <v>Sportunion 2</v>
      </c>
      <c r="E298" s="67">
        <f>Liste!$AA$66</f>
        <v>0</v>
      </c>
      <c r="F298" s="67">
        <f>Liste!$AB$66</f>
        <v>0</v>
      </c>
      <c r="G298" s="88">
        <f>Liste!$AH$66</f>
      </c>
    </row>
    <row r="299" spans="1:7" ht="12.75">
      <c r="A299" s="7">
        <f t="shared" si="6"/>
      </c>
      <c r="B299" t="str">
        <f>Liste!$B$67</f>
        <v>--------------</v>
      </c>
      <c r="C299" s="6" t="str">
        <f>Liste!$C$67</f>
        <v>Meister</v>
      </c>
      <c r="D299" t="str">
        <f>Liste!$A$63</f>
        <v>Sportunion 2</v>
      </c>
      <c r="E299" s="67">
        <f>Liste!$AA$67</f>
        <v>0</v>
      </c>
      <c r="F299" s="67">
        <f>Liste!$AB$67</f>
        <v>0</v>
      </c>
      <c r="G299" s="88">
        <f>Liste!$AH$67</f>
      </c>
    </row>
    <row r="300" spans="1:7" ht="12.75">
      <c r="A300" s="7">
        <f t="shared" si="6"/>
      </c>
      <c r="B300" t="str">
        <f>Liste!$B$75</f>
        <v>Lisa Domer</v>
      </c>
      <c r="C300" s="6" t="str">
        <f>Liste!$C$75</f>
        <v>Meister</v>
      </c>
      <c r="D300" t="str">
        <f>Liste!$A$73</f>
        <v>Sportunion 3</v>
      </c>
      <c r="E300" s="67">
        <f>Liste!$AA$75</f>
        <v>0</v>
      </c>
      <c r="F300" s="67">
        <f>Liste!$AB$75</f>
        <v>0</v>
      </c>
      <c r="G300" s="88">
        <f>Liste!$AH$75</f>
      </c>
    </row>
    <row r="301" spans="1:7" ht="12.75">
      <c r="A301" s="7">
        <f t="shared" si="6"/>
      </c>
      <c r="B301" t="str">
        <f>Liste!$B$76</f>
        <v>---------------</v>
      </c>
      <c r="C301" s="6" t="str">
        <f>Liste!$C$76</f>
        <v>Meister</v>
      </c>
      <c r="D301" t="str">
        <f>Liste!$A$73</f>
        <v>Sportunion 3</v>
      </c>
      <c r="E301" s="67">
        <f>Liste!$AA$76</f>
        <v>0</v>
      </c>
      <c r="F301" s="67">
        <f>Liste!$AB$76</f>
        <v>0</v>
      </c>
      <c r="G301" s="88">
        <f>Liste!$AH$76</f>
      </c>
    </row>
    <row r="302" spans="1:7" ht="12.75">
      <c r="A302" s="7">
        <f t="shared" si="6"/>
      </c>
      <c r="B302" t="str">
        <f>Liste!$B$77</f>
        <v>------------------</v>
      </c>
      <c r="C302" s="6" t="str">
        <f>Liste!$C$77</f>
        <v>Meister</v>
      </c>
      <c r="D302" t="str">
        <f>Liste!$A$73</f>
        <v>Sportunion 3</v>
      </c>
      <c r="E302" s="67">
        <f>Liste!$AA$77</f>
        <v>0</v>
      </c>
      <c r="F302" s="67">
        <f>Liste!$AB$77</f>
        <v>0</v>
      </c>
      <c r="G302" s="88">
        <f>Liste!$AH$77</f>
      </c>
    </row>
    <row r="303" spans="1:7" ht="12.75">
      <c r="A303" s="7">
        <f t="shared" si="6"/>
      </c>
      <c r="B303" t="str">
        <f>Liste!$B$85</f>
        <v>---------</v>
      </c>
      <c r="C303" s="6" t="str">
        <f>Liste!$C$85</f>
        <v>Meister</v>
      </c>
      <c r="D303" t="str">
        <f>Liste!$A$83</f>
        <v>Sopron</v>
      </c>
      <c r="E303" s="67">
        <f>Liste!$AA$85</f>
        <v>0</v>
      </c>
      <c r="F303" s="67">
        <f>Liste!$AB$85</f>
        <v>0</v>
      </c>
      <c r="G303" s="88">
        <f>Liste!$AH$85</f>
      </c>
    </row>
    <row r="304" spans="1:7" ht="12.75">
      <c r="A304" s="7">
        <f t="shared" si="6"/>
      </c>
      <c r="B304" s="93" t="str">
        <f>Liste!$B$95</f>
        <v>--------------</v>
      </c>
      <c r="C304" s="6" t="str">
        <f>Liste!$C$95</f>
        <v>Meister</v>
      </c>
      <c r="D304" t="str">
        <f>Liste!$A$93</f>
        <v>Dresden 1</v>
      </c>
      <c r="E304" s="67">
        <f>Liste!$AA$95</f>
        <v>0</v>
      </c>
      <c r="F304" s="67">
        <f>Liste!$AB$95</f>
        <v>0</v>
      </c>
      <c r="G304" s="88">
        <f>Liste!$AH$95</f>
      </c>
    </row>
    <row r="305" spans="1:7" ht="12.75">
      <c r="A305" s="7">
        <f t="shared" si="6"/>
      </c>
      <c r="B305" s="93" t="str">
        <f>Liste!$B$96</f>
        <v>----------------</v>
      </c>
      <c r="C305" s="6" t="str">
        <f>Liste!$C$96</f>
        <v>Meister</v>
      </c>
      <c r="D305" t="str">
        <f>Liste!$A$93</f>
        <v>Dresden 1</v>
      </c>
      <c r="E305" s="67">
        <f>Liste!$AA$96</f>
        <v>0</v>
      </c>
      <c r="F305" s="67">
        <f>Liste!$AB$96</f>
        <v>0</v>
      </c>
      <c r="G305" s="88">
        <f>Liste!$AH$96</f>
      </c>
    </row>
    <row r="306" spans="1:7" ht="12.75">
      <c r="A306" s="7">
        <f t="shared" si="6"/>
      </c>
      <c r="B306" s="93" t="str">
        <f>Liste!$B$97</f>
        <v>------------</v>
      </c>
      <c r="C306" s="6" t="str">
        <f>Liste!$C$97</f>
        <v>Meister</v>
      </c>
      <c r="D306" t="str">
        <f>Liste!$A$93</f>
        <v>Dresden 1</v>
      </c>
      <c r="E306" s="67">
        <f>Liste!$AA$97</f>
        <v>0</v>
      </c>
      <c r="F306" s="67">
        <f>Liste!$AB$97</f>
        <v>0</v>
      </c>
      <c r="G306" s="88">
        <f>Liste!$AH$97</f>
      </c>
    </row>
    <row r="307" spans="1:7" ht="12.75">
      <c r="A307" s="7">
        <f t="shared" si="6"/>
      </c>
      <c r="B307" s="93" t="str">
        <f>Liste!$B$105</f>
        <v>---------------</v>
      </c>
      <c r="C307" s="6" t="str">
        <f>Liste!$C$105</f>
        <v>Meister</v>
      </c>
      <c r="D307" t="str">
        <f>Liste!$A$103</f>
        <v>-------------</v>
      </c>
      <c r="E307" s="67">
        <f>Liste!$AA$105</f>
        <v>0</v>
      </c>
      <c r="F307" s="67">
        <f>Liste!$AB$105</f>
        <v>0</v>
      </c>
      <c r="G307" s="88">
        <f>Liste!$AH$105</f>
      </c>
    </row>
    <row r="308" spans="1:7" ht="12.75">
      <c r="A308" s="7">
        <f t="shared" si="6"/>
      </c>
      <c r="B308" s="93" t="str">
        <f>Liste!$B$106</f>
        <v>------------------</v>
      </c>
      <c r="C308" s="6" t="str">
        <f>Liste!$C$106</f>
        <v>Meister</v>
      </c>
      <c r="D308" t="str">
        <f>Liste!$A$103</f>
        <v>-------------</v>
      </c>
      <c r="E308" s="67">
        <f>Liste!$AA$106</f>
        <v>0</v>
      </c>
      <c r="F308" s="67">
        <f>Liste!$AB$106</f>
        <v>0</v>
      </c>
      <c r="G308" s="88">
        <f>Liste!$AH$106</f>
      </c>
    </row>
    <row r="309" spans="1:7" ht="12.75">
      <c r="A309" s="7">
        <f t="shared" si="6"/>
      </c>
      <c r="B309" s="93" t="str">
        <f>Liste!$B$107</f>
        <v>------------------</v>
      </c>
      <c r="C309" s="6" t="str">
        <f>Liste!$C$107</f>
        <v>Meister</v>
      </c>
      <c r="D309" t="str">
        <f>Liste!$A$103</f>
        <v>-------------</v>
      </c>
      <c r="E309" s="67">
        <f>Liste!$AA$107</f>
        <v>0</v>
      </c>
      <c r="F309" s="67">
        <f>Liste!$AB$107</f>
        <v>0</v>
      </c>
      <c r="G309" s="88">
        <f>Liste!$AH$107</f>
      </c>
    </row>
    <row r="310" spans="1:7" ht="12.75">
      <c r="A310" s="7">
        <f t="shared" si="6"/>
      </c>
      <c r="B310" s="93" t="str">
        <f>Liste!$B$115</f>
        <v>------------------------</v>
      </c>
      <c r="C310" s="6" t="str">
        <f>Liste!$C$115</f>
        <v>Meister</v>
      </c>
      <c r="D310" t="str">
        <f>Liste!$A$113</f>
        <v>------</v>
      </c>
      <c r="E310" s="67">
        <f>Liste!$AA$115</f>
        <v>0</v>
      </c>
      <c r="F310" s="67">
        <f>Liste!$AB$115</f>
        <v>0</v>
      </c>
      <c r="G310" s="88">
        <f>Liste!$AH$115</f>
      </c>
    </row>
    <row r="311" spans="1:7" ht="12.75">
      <c r="A311" s="7">
        <f t="shared" si="6"/>
      </c>
      <c r="B311" s="93" t="str">
        <f>Liste!$B$116</f>
        <v>------------------------</v>
      </c>
      <c r="C311" s="6" t="str">
        <f>Liste!$C$116</f>
        <v>Meister</v>
      </c>
      <c r="D311" t="str">
        <f>Liste!$A$113</f>
        <v>------</v>
      </c>
      <c r="E311" s="67">
        <f>Liste!$AA$116</f>
        <v>0</v>
      </c>
      <c r="F311" s="67">
        <f>Liste!$AB$116</f>
        <v>0</v>
      </c>
      <c r="G311" s="88">
        <f>Liste!$AH$116</f>
      </c>
    </row>
    <row r="312" spans="1:7" ht="12.75">
      <c r="A312" s="7">
        <f t="shared" si="6"/>
      </c>
      <c r="B312" s="93" t="str">
        <f>Liste!$B$117</f>
        <v>------------------------</v>
      </c>
      <c r="C312" s="6" t="str">
        <f>Liste!$C$117</f>
        <v>Meister</v>
      </c>
      <c r="D312" t="str">
        <f>Liste!$A$113</f>
        <v>------</v>
      </c>
      <c r="E312" s="67">
        <f>Liste!$AA$117</f>
        <v>0</v>
      </c>
      <c r="F312" s="67">
        <f>Liste!$AB$117</f>
        <v>0</v>
      </c>
      <c r="G312" s="88">
        <f>Liste!$AH$117</f>
      </c>
    </row>
    <row r="313" spans="1:7" ht="12.75">
      <c r="A313" s="7">
        <f t="shared" si="6"/>
      </c>
      <c r="B313" s="28" t="str">
        <f>Liste!$B$125</f>
        <v>-------------</v>
      </c>
      <c r="C313" s="6" t="str">
        <f>Liste!$C$125</f>
        <v>Meister</v>
      </c>
      <c r="D313" t="str">
        <f>Liste!$A$123</f>
        <v>-------------</v>
      </c>
      <c r="E313" s="67">
        <f>Liste!$AA$125</f>
        <v>0</v>
      </c>
      <c r="F313" s="67">
        <f>Liste!$AB$125</f>
        <v>0</v>
      </c>
      <c r="G313" s="88">
        <f>Liste!$AH$125</f>
      </c>
    </row>
    <row r="314" spans="1:7" ht="12.75">
      <c r="A314" s="7">
        <f t="shared" si="6"/>
      </c>
      <c r="B314" s="28" t="str">
        <f>Liste!$B$126</f>
        <v>---------------</v>
      </c>
      <c r="C314" s="6" t="str">
        <f>Liste!$C$126</f>
        <v>Meister</v>
      </c>
      <c r="D314" t="str">
        <f>Liste!$A$123</f>
        <v>-------------</v>
      </c>
      <c r="E314" s="67">
        <f>Liste!$AA$126</f>
        <v>0</v>
      </c>
      <c r="F314" s="67">
        <f>Liste!$AB$126</f>
        <v>0</v>
      </c>
      <c r="G314" s="88">
        <f>Liste!$AH$126</f>
      </c>
    </row>
    <row r="315" spans="1:7" ht="12.75">
      <c r="A315" s="7">
        <f t="shared" si="6"/>
      </c>
      <c r="B315" s="28" t="str">
        <f>Liste!$B$127</f>
        <v>------------------</v>
      </c>
      <c r="C315" s="6" t="str">
        <f>Liste!$C$127</f>
        <v>Meister</v>
      </c>
      <c r="D315" t="str">
        <f>Liste!$A$123</f>
        <v>-------------</v>
      </c>
      <c r="E315" s="67">
        <f>Liste!$AA$127</f>
        <v>0</v>
      </c>
      <c r="F315" s="67">
        <f>Liste!$AB$127</f>
        <v>0</v>
      </c>
      <c r="G315" s="88">
        <f>Liste!$AH$127</f>
      </c>
    </row>
    <row r="316" spans="1:7" ht="12.75">
      <c r="A316" s="7">
        <f t="shared" si="6"/>
      </c>
      <c r="B316" s="93" t="str">
        <f>Liste!$B$135</f>
        <v>-------------</v>
      </c>
      <c r="C316" s="6" t="str">
        <f>Liste!$C$135</f>
        <v>Meister</v>
      </c>
      <c r="D316" t="str">
        <f>Liste!$A$133</f>
        <v>-------------</v>
      </c>
      <c r="E316" s="67">
        <f>Liste!$AA$135</f>
        <v>0</v>
      </c>
      <c r="F316" s="67">
        <f>Liste!$AB$135</f>
        <v>0</v>
      </c>
      <c r="G316" s="88">
        <f>Liste!$AH$135</f>
      </c>
    </row>
    <row r="317" spans="1:7" ht="12.75">
      <c r="A317" s="7">
        <f t="shared" si="6"/>
      </c>
      <c r="B317" s="93" t="str">
        <f>Liste!$B$136</f>
        <v>----------------</v>
      </c>
      <c r="C317" s="6" t="str">
        <f>Liste!$C$136</f>
        <v>Meister</v>
      </c>
      <c r="D317" t="str">
        <f>Liste!$A$133</f>
        <v>-------------</v>
      </c>
      <c r="E317" s="67">
        <f>Liste!$AA$136</f>
        <v>0</v>
      </c>
      <c r="F317" s="67">
        <f>Liste!$AB$136</f>
        <v>0</v>
      </c>
      <c r="G317" s="88">
        <f>Liste!$AH$136</f>
      </c>
    </row>
    <row r="318" spans="1:7" ht="12.75">
      <c r="A318" s="7">
        <f t="shared" si="6"/>
      </c>
      <c r="B318" s="93" t="str">
        <f>Liste!$B$137</f>
        <v>----------------</v>
      </c>
      <c r="C318" s="6" t="str">
        <f>Liste!$C$137</f>
        <v>Meister</v>
      </c>
      <c r="D318" t="str">
        <f>Liste!$A$133</f>
        <v>-------------</v>
      </c>
      <c r="E318" s="67">
        <f>Liste!$AA$137</f>
        <v>0</v>
      </c>
      <c r="F318" s="67">
        <f>Liste!$AB$137</f>
        <v>0</v>
      </c>
      <c r="G318" s="88">
        <f>Liste!$AH$137</f>
      </c>
    </row>
    <row r="319" spans="1:3" ht="12.75">
      <c r="A319" s="7"/>
      <c r="C319" s="6"/>
    </row>
    <row r="320" spans="1:7" ht="18">
      <c r="A320" s="180" t="s">
        <v>24</v>
      </c>
      <c r="B320" s="180"/>
      <c r="C320" s="180"/>
      <c r="D320" s="180"/>
      <c r="E320" s="180"/>
      <c r="F320" s="180"/>
      <c r="G320" s="180"/>
    </row>
    <row r="321" spans="1:7" ht="12.75">
      <c r="A321" s="18" t="s">
        <v>10</v>
      </c>
      <c r="B321" s="19" t="s">
        <v>15</v>
      </c>
      <c r="C321" s="18" t="s">
        <v>14</v>
      </c>
      <c r="D321" s="19" t="s">
        <v>16</v>
      </c>
      <c r="E321" s="68" t="s">
        <v>25</v>
      </c>
      <c r="F321" s="68" t="s">
        <v>39</v>
      </c>
      <c r="G321" s="69" t="s">
        <v>12</v>
      </c>
    </row>
    <row r="322" spans="1:7" ht="12.75">
      <c r="A322" s="7">
        <f aca="true" t="shared" si="7" ref="A322:A363">IF(COUNT(G322)&gt;0,RANK(G322,$G$322:$G$363),"")</f>
        <v>16</v>
      </c>
      <c r="B322" s="28" t="str">
        <f>Liste!$B$8</f>
        <v>Megan Roberts</v>
      </c>
      <c r="C322" s="6" t="str">
        <f>Liste!$C$8</f>
        <v>Junioren</v>
      </c>
      <c r="D322" t="str">
        <f>Liste!$A$3</f>
        <v>Bury </v>
      </c>
      <c r="E322" s="67">
        <f>Liste!$AA$8</f>
        <v>2.7</v>
      </c>
      <c r="F322" s="67">
        <f>Liste!$AB$8</f>
        <v>10</v>
      </c>
      <c r="G322" s="88">
        <f>Liste!$AH$8</f>
        <v>9.35</v>
      </c>
    </row>
    <row r="323" spans="1:7" ht="12.75">
      <c r="A323" s="7">
        <f aca="true" t="shared" si="8" ref="A323:A337">IF(COUNT(G323)&gt;0,RANK(G323,$G$322:$G$363),"")</f>
        <v>1</v>
      </c>
      <c r="B323" s="28" t="str">
        <f>Liste!$B$38</f>
        <v>Veronika Baresová</v>
      </c>
      <c r="C323" s="6" t="str">
        <f>Liste!$C$38</f>
        <v>Junioren</v>
      </c>
      <c r="D323" s="28" t="str">
        <f>Liste!$A$33</f>
        <v>Brno</v>
      </c>
      <c r="E323" s="67">
        <f>Liste!$AA$38</f>
        <v>4.8</v>
      </c>
      <c r="F323" s="67">
        <f>Liste!$AB$38</f>
        <v>10</v>
      </c>
      <c r="G323" s="88">
        <f>Liste!$AH$38</f>
        <v>13.15</v>
      </c>
    </row>
    <row r="324" spans="1:7" ht="12.75">
      <c r="A324" s="7">
        <f t="shared" si="8"/>
        <v>2</v>
      </c>
      <c r="B324" s="28" t="str">
        <f>Liste!$B$19</f>
        <v>Nadine Schulz</v>
      </c>
      <c r="C324" s="6" t="str">
        <f>Liste!$C$19</f>
        <v>Junioren</v>
      </c>
      <c r="D324" t="str">
        <f>Liste!$A$13</f>
        <v>Liestal</v>
      </c>
      <c r="E324" s="67">
        <f>Liste!$AA$19</f>
        <v>4.2</v>
      </c>
      <c r="F324" s="67">
        <f>Liste!$AB$19</f>
        <v>10</v>
      </c>
      <c r="G324" s="88">
        <f>Liste!$AH$19</f>
        <v>12.3</v>
      </c>
    </row>
    <row r="325" spans="1:7" ht="12.75">
      <c r="A325" s="7">
        <f t="shared" si="8"/>
        <v>3</v>
      </c>
      <c r="B325" s="28" t="str">
        <f>Liste!$B$20</f>
        <v>Rahel Amaker</v>
      </c>
      <c r="C325" s="6" t="str">
        <f>Liste!$C$20</f>
        <v>Junioren</v>
      </c>
      <c r="D325" t="str">
        <f>Liste!$A$13</f>
        <v>Liestal</v>
      </c>
      <c r="E325" s="67">
        <f>Liste!$AA$20</f>
        <v>4.1</v>
      </c>
      <c r="F325" s="67">
        <f>Liste!$AB$20</f>
        <v>10</v>
      </c>
      <c r="G325" s="88">
        <f>Liste!$AH$20</f>
        <v>11.95</v>
      </c>
    </row>
    <row r="326" spans="1:7" ht="12.75">
      <c r="A326" s="7">
        <f t="shared" si="8"/>
        <v>4</v>
      </c>
      <c r="B326" s="28" t="str">
        <f>Liste!$B$39</f>
        <v>Petra Hedvábná</v>
      </c>
      <c r="C326" s="6" t="str">
        <f>Liste!$C$39</f>
        <v>Junioren</v>
      </c>
      <c r="D326" s="28" t="str">
        <f>Liste!$A$33</f>
        <v>Brno</v>
      </c>
      <c r="E326" s="67">
        <f>Liste!$AA$39</f>
        <v>4</v>
      </c>
      <c r="F326" s="67">
        <f>Liste!$AB$39</f>
        <v>10</v>
      </c>
      <c r="G326" s="88">
        <f>Liste!$AH$39</f>
        <v>11.85</v>
      </c>
    </row>
    <row r="327" spans="1:7" ht="12.75">
      <c r="A327" s="7">
        <f t="shared" si="8"/>
        <v>5</v>
      </c>
      <c r="B327" s="28" t="str">
        <f>Liste!$B$60</f>
        <v>Sabrina Rebh</v>
      </c>
      <c r="C327" s="6" t="str">
        <f>Liste!$C$60</f>
        <v>Junioren</v>
      </c>
      <c r="D327" t="str">
        <f>Liste!$A$53</f>
        <v>Sportunion 1</v>
      </c>
      <c r="E327" s="67">
        <f>Liste!$AA$60</f>
        <v>4.5</v>
      </c>
      <c r="F327" s="67">
        <f>Liste!$AB$60</f>
        <v>10</v>
      </c>
      <c r="G327" s="88">
        <f>Liste!$AH$60</f>
        <v>11.8</v>
      </c>
    </row>
    <row r="328" spans="1:7" ht="12.75">
      <c r="A328" s="7">
        <f t="shared" si="8"/>
        <v>6</v>
      </c>
      <c r="B328" s="28" t="str">
        <f>Liste!$B$58</f>
        <v>Sandra Freund</v>
      </c>
      <c r="C328" s="6" t="str">
        <f>Liste!$C$58</f>
        <v>Junioren</v>
      </c>
      <c r="D328" t="str">
        <f>Liste!$A$53</f>
        <v>Sportunion 1</v>
      </c>
      <c r="E328" s="67">
        <f>Liste!$AA$58</f>
        <v>3.5</v>
      </c>
      <c r="F328" s="67">
        <f>Liste!$AB$58</f>
        <v>10</v>
      </c>
      <c r="G328" s="88">
        <f>Liste!$AH$58</f>
        <v>11.6</v>
      </c>
    </row>
    <row r="329" spans="1:7" ht="12.75">
      <c r="A329" s="7">
        <f t="shared" si="8"/>
        <v>7</v>
      </c>
      <c r="B329" s="93" t="str">
        <f>Liste!$B$98</f>
        <v>Julia Deckert</v>
      </c>
      <c r="C329" s="6" t="str">
        <f>Liste!$C$98</f>
        <v>Junioren</v>
      </c>
      <c r="D329" t="str">
        <f>Liste!$A$93</f>
        <v>Dresden 1</v>
      </c>
      <c r="E329" s="67">
        <f>Liste!$AA$98</f>
        <v>3.7</v>
      </c>
      <c r="F329" s="67">
        <f>Liste!$AB$98</f>
        <v>10</v>
      </c>
      <c r="G329" s="88">
        <f>Liste!$AH$98</f>
        <v>11.3</v>
      </c>
    </row>
    <row r="330" spans="1:7" ht="12.75">
      <c r="A330" s="7">
        <f t="shared" si="8"/>
        <v>8</v>
      </c>
      <c r="B330" s="93" t="str">
        <f>Liste!$B$100</f>
        <v>Joanne Kämmler</v>
      </c>
      <c r="C330" s="6" t="str">
        <f>Liste!$C$100</f>
        <v>Junioren</v>
      </c>
      <c r="D330" t="str">
        <f>Liste!$A$93</f>
        <v>Dresden 1</v>
      </c>
      <c r="E330" s="67">
        <f>Liste!$AA$100</f>
        <v>3.6</v>
      </c>
      <c r="F330" s="67">
        <f>Liste!$AB$100</f>
        <v>10</v>
      </c>
      <c r="G330" s="88">
        <f>Liste!$AH$100</f>
        <v>10.95</v>
      </c>
    </row>
    <row r="331" spans="1:7" ht="12.75">
      <c r="A331" s="7">
        <f t="shared" si="8"/>
        <v>9</v>
      </c>
      <c r="B331" s="28" t="str">
        <f>Liste!$B$59</f>
        <v>Michaela Eidenberger</v>
      </c>
      <c r="C331" s="6" t="str">
        <f>Liste!$C$59</f>
        <v>Junioren</v>
      </c>
      <c r="D331" t="str">
        <f>Liste!$A$53</f>
        <v>Sportunion 1</v>
      </c>
      <c r="E331" s="67">
        <f>Liste!$AA$59</f>
        <v>3.8</v>
      </c>
      <c r="F331" s="67">
        <f>Liste!$AB$59</f>
        <v>10</v>
      </c>
      <c r="G331" s="88">
        <f>Liste!$AH$59</f>
        <v>10.9</v>
      </c>
    </row>
    <row r="332" spans="1:7" ht="12.75">
      <c r="A332" s="7">
        <f t="shared" si="8"/>
        <v>9</v>
      </c>
      <c r="B332" s="93" t="str">
        <f>Liste!$B$99</f>
        <v>Bianca Heimann</v>
      </c>
      <c r="C332" s="6" t="str">
        <f>Liste!$C$99</f>
        <v>Junioren</v>
      </c>
      <c r="D332" t="str">
        <f>Liste!$A$93</f>
        <v>Dresden 1</v>
      </c>
      <c r="E332" s="67">
        <f>Liste!$AA$99</f>
        <v>3.7</v>
      </c>
      <c r="F332" s="67">
        <f>Liste!$AB$99</f>
        <v>10</v>
      </c>
      <c r="G332" s="88">
        <f>Liste!$AH$99</f>
        <v>10.9</v>
      </c>
    </row>
    <row r="333" spans="1:7" ht="12.75">
      <c r="A333" s="7">
        <f t="shared" si="8"/>
        <v>11</v>
      </c>
      <c r="B333" s="28" t="str">
        <f>Liste!$B$70</f>
        <v>Katharina Schrank</v>
      </c>
      <c r="C333" s="6" t="str">
        <f>Liste!$C$70</f>
        <v>Junioren</v>
      </c>
      <c r="D333" t="str">
        <f>Liste!$A$63</f>
        <v>Sportunion 2</v>
      </c>
      <c r="E333" s="67">
        <f>Liste!$AA$70</f>
        <v>3.6</v>
      </c>
      <c r="F333" s="67">
        <f>Liste!$AB$70</f>
        <v>10</v>
      </c>
      <c r="G333" s="88">
        <f>Liste!$AH$70</f>
        <v>10.7</v>
      </c>
    </row>
    <row r="334" spans="1:7" ht="12.75">
      <c r="A334" s="7">
        <f t="shared" si="8"/>
        <v>12</v>
      </c>
      <c r="B334" s="28" t="str">
        <f>Liste!$B$18</f>
        <v>Isabelle Amacker</v>
      </c>
      <c r="C334" s="6" t="str">
        <f>Liste!$C$18</f>
        <v>Junioren</v>
      </c>
      <c r="D334" t="str">
        <f>Liste!$A$13</f>
        <v>Liestal</v>
      </c>
      <c r="E334" s="67">
        <f>Liste!$AA$18</f>
        <v>4.9</v>
      </c>
      <c r="F334" s="67">
        <f>Liste!$AB$18</f>
        <v>10</v>
      </c>
      <c r="G334" s="88">
        <f>Liste!$AH$18</f>
        <v>10.55</v>
      </c>
    </row>
    <row r="335" spans="1:7" ht="12.75">
      <c r="A335" s="7">
        <f t="shared" si="8"/>
        <v>13</v>
      </c>
      <c r="B335" s="28" t="str">
        <f>Liste!$B$69</f>
        <v>Constanze Tiefnig</v>
      </c>
      <c r="C335" s="6" t="str">
        <f>Liste!$C$69</f>
        <v>Junioren</v>
      </c>
      <c r="D335" t="str">
        <f>Liste!$A$63</f>
        <v>Sportunion 2</v>
      </c>
      <c r="E335" s="67">
        <f>Liste!$AA$69</f>
        <v>2.7</v>
      </c>
      <c r="F335" s="67">
        <f>Liste!$AB$69</f>
        <v>10</v>
      </c>
      <c r="G335" s="88">
        <f>Liste!$AH$69</f>
        <v>10.4</v>
      </c>
    </row>
    <row r="336" spans="1:7" ht="12.75">
      <c r="A336" s="7">
        <f t="shared" si="8"/>
        <v>13</v>
      </c>
      <c r="B336" s="28" t="str">
        <f>Liste!$B$89</f>
        <v>Noemi Kalapati</v>
      </c>
      <c r="C336" s="6" t="str">
        <f>Liste!$C$89</f>
        <v>Junioren</v>
      </c>
      <c r="D336" t="str">
        <f>Liste!$A$83</f>
        <v>Sopron</v>
      </c>
      <c r="E336" s="67">
        <f>Liste!$AA$89</f>
        <v>3.1</v>
      </c>
      <c r="F336" s="67">
        <f>Liste!$AB$89</f>
        <v>10</v>
      </c>
      <c r="G336" s="88">
        <f>Liste!$AH$89</f>
        <v>10.4</v>
      </c>
    </row>
    <row r="337" spans="1:7" ht="12.75">
      <c r="A337" s="7">
        <f t="shared" si="8"/>
        <v>15</v>
      </c>
      <c r="B337" s="28" t="str">
        <f>Liste!$B$68</f>
        <v>Susanne Schaller</v>
      </c>
      <c r="C337" s="6" t="str">
        <f>Liste!$C$68</f>
        <v>Junioren</v>
      </c>
      <c r="D337" t="str">
        <f>Liste!$A$63</f>
        <v>Sportunion 2</v>
      </c>
      <c r="E337" s="67">
        <f>Liste!$AA$68</f>
        <v>2.7</v>
      </c>
      <c r="F337" s="67">
        <f>Liste!$AB$68</f>
        <v>10</v>
      </c>
      <c r="G337" s="88">
        <f>Liste!$AH$68</f>
        <v>10.2</v>
      </c>
    </row>
    <row r="338" spans="1:7" ht="12.75">
      <c r="A338" s="7">
        <f t="shared" si="7"/>
      </c>
      <c r="B338" s="28" t="str">
        <f>Liste!$B$9</f>
        <v>-------------</v>
      </c>
      <c r="C338" s="6" t="str">
        <f>Liste!$C$9</f>
        <v>Junioren</v>
      </c>
      <c r="D338" t="str">
        <f>Liste!$A$3</f>
        <v>Bury </v>
      </c>
      <c r="E338" s="67">
        <f>Liste!$AA$9</f>
        <v>0</v>
      </c>
      <c r="F338" s="67">
        <f>Liste!$AB$9</f>
        <v>0</v>
      </c>
      <c r="G338" s="88">
        <f>Liste!$AH$9</f>
      </c>
    </row>
    <row r="339" spans="1:7" ht="12.75">
      <c r="A339" s="7">
        <f t="shared" si="7"/>
      </c>
      <c r="B339" s="28" t="str">
        <f>Liste!$B$10</f>
        <v>------------</v>
      </c>
      <c r="C339" s="6" t="str">
        <f>Liste!$C$10</f>
        <v>Junioren</v>
      </c>
      <c r="D339" t="str">
        <f>Liste!$A$3</f>
        <v>Bury </v>
      </c>
      <c r="E339" s="67">
        <f>Liste!$AA$10</f>
        <v>0</v>
      </c>
      <c r="F339" s="67">
        <f>Liste!$AB$10</f>
        <v>0</v>
      </c>
      <c r="G339" s="88">
        <f>Liste!$AH$10</f>
      </c>
    </row>
    <row r="340" spans="1:7" ht="12.75">
      <c r="A340" s="7">
        <f t="shared" si="7"/>
      </c>
      <c r="B340" s="28" t="str">
        <f>Liste!$B$28</f>
        <v>-------------------</v>
      </c>
      <c r="C340" s="6" t="str">
        <f>Liste!$C$28</f>
        <v>Junioren</v>
      </c>
      <c r="D340" t="str">
        <f>Liste!$A$23</f>
        <v>-------</v>
      </c>
      <c r="E340" s="67">
        <f>Liste!$AA$28</f>
        <v>0</v>
      </c>
      <c r="F340" s="67">
        <f>Liste!$AB$28</f>
        <v>0</v>
      </c>
      <c r="G340" s="88">
        <f>Liste!$AH$28</f>
      </c>
    </row>
    <row r="341" spans="1:7" ht="12.75">
      <c r="A341" s="7">
        <f t="shared" si="7"/>
      </c>
      <c r="B341" s="28" t="str">
        <f>Liste!$B$29</f>
        <v>---------------------</v>
      </c>
      <c r="C341" s="6" t="str">
        <f>Liste!$C$29</f>
        <v>Junioren</v>
      </c>
      <c r="D341" t="str">
        <f>Liste!$A$23</f>
        <v>-------</v>
      </c>
      <c r="E341" s="67">
        <f>Liste!$AA$29</f>
        <v>0</v>
      </c>
      <c r="F341" s="67">
        <f>Liste!$AB$29</f>
        <v>0</v>
      </c>
      <c r="G341" s="88">
        <f>Liste!$AH$29</f>
      </c>
    </row>
    <row r="342" spans="1:7" ht="12.75">
      <c r="A342" s="7">
        <f t="shared" si="7"/>
      </c>
      <c r="B342" s="28" t="str">
        <f>Liste!$B$30</f>
        <v>---------------</v>
      </c>
      <c r="C342" s="6" t="str">
        <f>Liste!$C$30</f>
        <v>Junioren</v>
      </c>
      <c r="D342" t="str">
        <f>Liste!$A$23</f>
        <v>-------</v>
      </c>
      <c r="E342" s="67">
        <f>Liste!$AA$30</f>
        <v>0</v>
      </c>
      <c r="F342" s="67">
        <f>Liste!$AB$30</f>
        <v>0</v>
      </c>
      <c r="G342" s="88">
        <f>Liste!$AH$30</f>
      </c>
    </row>
    <row r="343" spans="1:7" ht="12.75">
      <c r="A343" s="7">
        <f t="shared" si="7"/>
      </c>
      <c r="B343" s="28" t="str">
        <f>Liste!$B$40</f>
        <v>---------------</v>
      </c>
      <c r="C343" s="6" t="str">
        <f>Liste!$C$40</f>
        <v>Junioren</v>
      </c>
      <c r="D343" s="28" t="str">
        <f>Liste!$A$33</f>
        <v>Brno</v>
      </c>
      <c r="E343" s="67">
        <f>Liste!$AA$40</f>
        <v>0</v>
      </c>
      <c r="F343" s="67">
        <f>Liste!$AB$40</f>
        <v>0</v>
      </c>
      <c r="G343" s="88">
        <f>Liste!$AH$40</f>
      </c>
    </row>
    <row r="344" spans="1:7" ht="12.75">
      <c r="A344" s="7">
        <f t="shared" si="7"/>
      </c>
      <c r="B344" s="28" t="str">
        <f>Liste!$B$48</f>
        <v>---------------</v>
      </c>
      <c r="C344" s="6" t="str">
        <f>Liste!$C$48</f>
        <v>Junioren</v>
      </c>
      <c r="D344" t="str">
        <f>Liste!$A$43</f>
        <v>--------------</v>
      </c>
      <c r="E344" s="67">
        <f>Liste!$AA$48</f>
        <v>0</v>
      </c>
      <c r="F344" s="67">
        <f>Liste!$AB$48</f>
        <v>0</v>
      </c>
      <c r="G344" s="88">
        <f>Liste!$AH$48</f>
      </c>
    </row>
    <row r="345" spans="1:7" ht="12.75">
      <c r="A345" s="7">
        <f t="shared" si="7"/>
      </c>
      <c r="B345" s="28" t="str">
        <f>Liste!$B$49</f>
        <v>-----------------</v>
      </c>
      <c r="C345" s="6" t="str">
        <f>Liste!$C$49</f>
        <v>Junioren</v>
      </c>
      <c r="D345" t="str">
        <f>Liste!$A$43</f>
        <v>--------------</v>
      </c>
      <c r="E345" s="67">
        <f>Liste!$AA$49</f>
        <v>0</v>
      </c>
      <c r="F345" s="67">
        <f>Liste!$AB$49</f>
        <v>0</v>
      </c>
      <c r="G345" s="88">
        <f>Liste!$AH$49</f>
      </c>
    </row>
    <row r="346" spans="1:7" ht="12.75">
      <c r="A346" s="7">
        <f t="shared" si="7"/>
      </c>
      <c r="B346" s="28" t="str">
        <f>Liste!$B$50</f>
        <v>---------------------</v>
      </c>
      <c r="C346" s="6" t="str">
        <f>Liste!$C$50</f>
        <v>Junioren</v>
      </c>
      <c r="D346" t="str">
        <f>Liste!$A$43</f>
        <v>--------------</v>
      </c>
      <c r="E346" s="67">
        <f>Liste!$AA$50</f>
        <v>0</v>
      </c>
      <c r="F346" s="67">
        <f>Liste!$AB$50</f>
        <v>0</v>
      </c>
      <c r="G346" s="88">
        <f>Liste!$AH$50</f>
      </c>
    </row>
    <row r="347" spans="1:7" ht="12.75">
      <c r="A347" s="7">
        <f t="shared" si="7"/>
      </c>
      <c r="B347" s="28" t="str">
        <f>Liste!$B$78</f>
        <v>---------------</v>
      </c>
      <c r="C347" s="6" t="str">
        <f>Liste!$C$78</f>
        <v>Junioren</v>
      </c>
      <c r="D347" t="str">
        <f>Liste!$A$73</f>
        <v>Sportunion 3</v>
      </c>
      <c r="E347" s="67">
        <f>Liste!$AA$78</f>
        <v>0</v>
      </c>
      <c r="F347" s="67">
        <f>Liste!$AB$78</f>
        <v>0</v>
      </c>
      <c r="G347" s="88">
        <f>Liste!$AH$78</f>
      </c>
    </row>
    <row r="348" spans="1:7" ht="12.75">
      <c r="A348" s="7">
        <f t="shared" si="7"/>
      </c>
      <c r="B348" s="28" t="str">
        <f>Liste!$B$79</f>
        <v>-------------------</v>
      </c>
      <c r="C348" s="6" t="str">
        <f>Liste!$C$79</f>
        <v>Junioren</v>
      </c>
      <c r="D348" t="str">
        <f>Liste!$A$73</f>
        <v>Sportunion 3</v>
      </c>
      <c r="E348" s="67">
        <f>Liste!$AA$79</f>
        <v>0</v>
      </c>
      <c r="F348" s="67">
        <f>Liste!$AB$79</f>
        <v>0</v>
      </c>
      <c r="G348" s="88">
        <f>Liste!$AH$79</f>
      </c>
    </row>
    <row r="349" spans="1:7" ht="12.75">
      <c r="A349" s="7">
        <f t="shared" si="7"/>
      </c>
      <c r="B349" s="28" t="str">
        <f>Liste!$B$80</f>
        <v>-----------------</v>
      </c>
      <c r="C349" s="6" t="str">
        <f>Liste!$C$80</f>
        <v>Junioren</v>
      </c>
      <c r="D349" t="str">
        <f>Liste!$A$73</f>
        <v>Sportunion 3</v>
      </c>
      <c r="E349" s="67">
        <f>Liste!$AA$80</f>
        <v>0</v>
      </c>
      <c r="F349" s="67">
        <f>Liste!$AB$80</f>
        <v>0</v>
      </c>
      <c r="G349" s="88">
        <f>Liste!$AH$80</f>
      </c>
    </row>
    <row r="350" spans="1:7" ht="12.75">
      <c r="A350" s="7">
        <f t="shared" si="7"/>
      </c>
      <c r="B350" s="28" t="str">
        <f>Liste!$B$88</f>
        <v>--------------</v>
      </c>
      <c r="C350" s="6" t="str">
        <f>Liste!$C$88</f>
        <v>Junioren</v>
      </c>
      <c r="D350" t="str">
        <f>Liste!$A$83</f>
        <v>Sopron</v>
      </c>
      <c r="E350" s="67">
        <f>Liste!$AA$88</f>
        <v>0</v>
      </c>
      <c r="F350" s="67">
        <f>Liste!$AB$88</f>
        <v>0</v>
      </c>
      <c r="G350" s="88">
        <f>Liste!$AH$88</f>
      </c>
    </row>
    <row r="351" spans="1:7" ht="12.75">
      <c r="A351" s="7">
        <f t="shared" si="7"/>
      </c>
      <c r="B351" s="28" t="str">
        <f>Liste!$B$90</f>
        <v>-------------</v>
      </c>
      <c r="C351" s="6" t="str">
        <f>Liste!$C$90</f>
        <v>Junioren</v>
      </c>
      <c r="D351" t="str">
        <f>Liste!$A$83</f>
        <v>Sopron</v>
      </c>
      <c r="E351" s="67">
        <f>Liste!$AA$90</f>
        <v>0</v>
      </c>
      <c r="F351" s="67">
        <f>Liste!$AB$90</f>
        <v>0</v>
      </c>
      <c r="G351" s="88">
        <f>Liste!$AH$90</f>
      </c>
    </row>
    <row r="352" spans="1:7" ht="12.75">
      <c r="A352" s="7">
        <f t="shared" si="7"/>
      </c>
      <c r="B352" s="93" t="str">
        <f>Liste!$B$108</f>
        <v>---------------</v>
      </c>
      <c r="C352" s="6" t="str">
        <f>Liste!$C$108</f>
        <v>Junioren</v>
      </c>
      <c r="D352" t="str">
        <f>Liste!$A$103</f>
        <v>-------------</v>
      </c>
      <c r="E352" s="67">
        <f>Liste!$AA$108</f>
        <v>0</v>
      </c>
      <c r="F352" s="67">
        <f>Liste!$AB$108</f>
        <v>0</v>
      </c>
      <c r="G352" s="88">
        <f>Liste!$AH$108</f>
      </c>
    </row>
    <row r="353" spans="1:7" ht="12.75">
      <c r="A353" s="7">
        <f t="shared" si="7"/>
      </c>
      <c r="B353" s="93" t="str">
        <f>Liste!$B$109</f>
        <v>------------------</v>
      </c>
      <c r="C353" s="6" t="str">
        <f>Liste!$C$109</f>
        <v>Junioren</v>
      </c>
      <c r="D353" t="str">
        <f>Liste!$A$103</f>
        <v>-------------</v>
      </c>
      <c r="E353" s="67">
        <f>Liste!$AA$109</f>
        <v>0</v>
      </c>
      <c r="F353" s="67">
        <f>Liste!$AB$109</f>
        <v>0</v>
      </c>
      <c r="G353" s="88">
        <f>Liste!$AH$109</f>
      </c>
    </row>
    <row r="354" spans="1:7" ht="12.75">
      <c r="A354" s="7">
        <f t="shared" si="7"/>
      </c>
      <c r="B354" s="93" t="str">
        <f>Liste!$B$110</f>
        <v>-------------</v>
      </c>
      <c r="C354" s="6" t="str">
        <f>Liste!$C$110</f>
        <v>Junioren</v>
      </c>
      <c r="D354" t="str">
        <f>Liste!$A$103</f>
        <v>-------------</v>
      </c>
      <c r="E354" s="67">
        <f>Liste!$AA$110</f>
        <v>0</v>
      </c>
      <c r="F354" s="67">
        <f>Liste!$AB$110</f>
        <v>0</v>
      </c>
      <c r="G354" s="88">
        <f>Liste!$AH$110</f>
      </c>
    </row>
    <row r="355" spans="1:7" ht="12.75">
      <c r="A355" s="7">
        <f t="shared" si="7"/>
      </c>
      <c r="B355" s="93" t="str">
        <f>Liste!$B$118</f>
        <v>------------------------</v>
      </c>
      <c r="C355" s="6" t="str">
        <f>Liste!$C$118</f>
        <v>Junioren</v>
      </c>
      <c r="D355" t="str">
        <f>Liste!$A$113</f>
        <v>------</v>
      </c>
      <c r="E355" s="67">
        <f>Liste!$AA$118</f>
        <v>0</v>
      </c>
      <c r="F355" s="67">
        <f>Liste!$AB$118</f>
        <v>0</v>
      </c>
      <c r="G355" s="88">
        <f>Liste!$AH$118</f>
      </c>
    </row>
    <row r="356" spans="1:7" ht="12.75">
      <c r="A356" s="7">
        <f t="shared" si="7"/>
      </c>
      <c r="B356" s="93" t="str">
        <f>Liste!$B$119</f>
        <v>------------------------</v>
      </c>
      <c r="C356" s="6" t="str">
        <f>Liste!$C$119</f>
        <v>Junioren</v>
      </c>
      <c r="D356" t="str">
        <f>Liste!$A$113</f>
        <v>------</v>
      </c>
      <c r="E356" s="67">
        <f>Liste!$AA$119</f>
        <v>0</v>
      </c>
      <c r="F356" s="67">
        <f>Liste!$AB$119</f>
        <v>0</v>
      </c>
      <c r="G356" s="88">
        <f>Liste!$AH$119</f>
      </c>
    </row>
    <row r="357" spans="1:7" ht="12.75">
      <c r="A357" s="7">
        <f t="shared" si="7"/>
      </c>
      <c r="B357" s="93" t="str">
        <f>Liste!$B$120</f>
        <v>------------------------</v>
      </c>
      <c r="C357" s="6" t="str">
        <f>Liste!$C$120</f>
        <v>Junioren</v>
      </c>
      <c r="D357" t="str">
        <f>Liste!$A$113</f>
        <v>------</v>
      </c>
      <c r="E357" s="67">
        <f>Liste!$AA$120</f>
        <v>0</v>
      </c>
      <c r="F357" s="67">
        <f>Liste!$AB$120</f>
        <v>0</v>
      </c>
      <c r="G357" s="88">
        <f>Liste!$AH$120</f>
      </c>
    </row>
    <row r="358" spans="1:7" ht="12.75">
      <c r="A358" s="7">
        <f t="shared" si="7"/>
      </c>
      <c r="B358" s="28" t="str">
        <f>Liste!$B$128</f>
        <v>-----------------</v>
      </c>
      <c r="C358" s="6" t="str">
        <f>Liste!$C$128</f>
        <v>Junioren</v>
      </c>
      <c r="D358" t="str">
        <f>Liste!$A$123</f>
        <v>-------------</v>
      </c>
      <c r="E358" s="67">
        <f>Liste!$AA$128</f>
        <v>0</v>
      </c>
      <c r="F358" s="67">
        <f>Liste!$AB$128</f>
        <v>0</v>
      </c>
      <c r="G358" s="88">
        <f>Liste!$AH$128</f>
      </c>
    </row>
    <row r="359" spans="1:7" ht="12.75">
      <c r="A359" s="7">
        <f t="shared" si="7"/>
      </c>
      <c r="B359" s="28" t="str">
        <f>Liste!$B$129</f>
        <v>------------------</v>
      </c>
      <c r="C359" s="6" t="str">
        <f>Liste!$C$129</f>
        <v>Junioren</v>
      </c>
      <c r="D359" t="str">
        <f>Liste!$A$123</f>
        <v>-------------</v>
      </c>
      <c r="E359" s="67">
        <f>Liste!$AA$129</f>
        <v>0</v>
      </c>
      <c r="F359" s="67">
        <f>Liste!$AB$129</f>
        <v>0</v>
      </c>
      <c r="G359" s="88">
        <f>Liste!$AH$129</f>
      </c>
    </row>
    <row r="360" spans="1:7" ht="12.75">
      <c r="A360" s="7">
        <f t="shared" si="7"/>
      </c>
      <c r="B360" s="28" t="str">
        <f>Liste!$B$130</f>
        <v>---------------------</v>
      </c>
      <c r="C360" s="6" t="str">
        <f>Liste!$C$130</f>
        <v>Junioren</v>
      </c>
      <c r="D360" t="str">
        <f>Liste!$A$123</f>
        <v>-------------</v>
      </c>
      <c r="E360" s="67">
        <f>Liste!$AA$130</f>
        <v>0</v>
      </c>
      <c r="F360" s="67">
        <f>Liste!$AB$130</f>
        <v>0</v>
      </c>
      <c r="G360" s="88">
        <f>Liste!$AH$130</f>
      </c>
    </row>
    <row r="361" spans="1:7" ht="12.75">
      <c r="A361" s="7">
        <f t="shared" si="7"/>
      </c>
      <c r="B361" s="93" t="str">
        <f>Liste!$B$138</f>
        <v>----------------</v>
      </c>
      <c r="C361" s="6" t="str">
        <f>Liste!$C$138</f>
        <v>Junioren</v>
      </c>
      <c r="D361" t="str">
        <f>Liste!$A$133</f>
        <v>-------------</v>
      </c>
      <c r="E361" s="67">
        <f>Liste!$AA$138</f>
        <v>0</v>
      </c>
      <c r="F361" s="67">
        <f>Liste!$AB$138</f>
        <v>0</v>
      </c>
      <c r="G361" s="88">
        <f>Liste!$AH$138</f>
      </c>
    </row>
    <row r="362" spans="1:7" ht="12.75">
      <c r="A362" s="7">
        <f t="shared" si="7"/>
      </c>
      <c r="B362" s="93" t="str">
        <f>Liste!$B$139</f>
        <v>----------------</v>
      </c>
      <c r="C362" s="6" t="str">
        <f>Liste!$C$139</f>
        <v>Junioren</v>
      </c>
      <c r="D362" t="str">
        <f>Liste!$A$133</f>
        <v>-------------</v>
      </c>
      <c r="E362" s="67">
        <f>Liste!$AA$139</f>
        <v>0</v>
      </c>
      <c r="F362" s="67">
        <f>Liste!$AB$139</f>
        <v>0</v>
      </c>
      <c r="G362" s="88">
        <f>Liste!$AH$139</f>
      </c>
    </row>
    <row r="363" spans="1:7" ht="12.75">
      <c r="A363" s="7">
        <f t="shared" si="7"/>
      </c>
      <c r="B363" s="93" t="str">
        <f>Liste!$B$140</f>
        <v>----------------</v>
      </c>
      <c r="C363" s="6" t="str">
        <f>Liste!$C$140</f>
        <v>Junioren</v>
      </c>
      <c r="D363" t="str">
        <f>Liste!$A$133</f>
        <v>-------------</v>
      </c>
      <c r="E363" s="67">
        <f>Liste!$AA$140</f>
        <v>0</v>
      </c>
      <c r="F363" s="67">
        <f>Liste!$AB$140</f>
        <v>0</v>
      </c>
      <c r="G363" s="88">
        <f>Liste!$AH$140</f>
      </c>
    </row>
    <row r="364" spans="1:7" ht="12.75">
      <c r="A364" s="6"/>
      <c r="C364" s="6"/>
      <c r="E364" s="67"/>
      <c r="F364" s="67"/>
      <c r="G364" s="88"/>
    </row>
    <row r="365" spans="1:7" ht="18">
      <c r="A365" s="182" t="s">
        <v>17</v>
      </c>
      <c r="B365" s="182"/>
      <c r="C365" s="182"/>
      <c r="D365" s="182"/>
      <c r="E365" s="182"/>
      <c r="F365" s="182"/>
      <c r="G365" s="182"/>
    </row>
    <row r="366" spans="1:7" ht="18">
      <c r="A366" s="183" t="s">
        <v>11</v>
      </c>
      <c r="B366" s="183"/>
      <c r="C366" s="183"/>
      <c r="D366" s="183"/>
      <c r="E366" s="183"/>
      <c r="F366" s="183"/>
      <c r="G366" s="183"/>
    </row>
    <row r="367" spans="1:7" ht="20.25">
      <c r="A367" s="103" t="s">
        <v>13</v>
      </c>
      <c r="B367" s="104" t="s">
        <v>16</v>
      </c>
      <c r="C367" s="105"/>
      <c r="D367" s="104" t="s">
        <v>83</v>
      </c>
      <c r="E367" s="106"/>
      <c r="F367" s="102"/>
      <c r="G367" s="102" t="s">
        <v>12</v>
      </c>
    </row>
    <row r="368" spans="1:7" ht="20.25">
      <c r="A368" s="172">
        <f aca="true" t="shared" si="9" ref="A368:A381">IF(COUNT(G368)&gt;0,RANK(G368,$G$368:$G$381),"")</f>
        <v>1</v>
      </c>
      <c r="B368" s="95" t="str">
        <f>Liste!$A$33</f>
        <v>Brno</v>
      </c>
      <c r="C368" s="96"/>
      <c r="D368" s="95"/>
      <c r="E368" s="95"/>
      <c r="F368" s="15"/>
      <c r="G368" s="171">
        <f>(Liste!$AI$41)</f>
        <v>143.5</v>
      </c>
    </row>
    <row r="369" spans="1:7" ht="20.25">
      <c r="A369" s="172">
        <f t="shared" si="9"/>
        <v>2</v>
      </c>
      <c r="B369" s="95" t="str">
        <f>Liste!$A$13</f>
        <v>Liestal</v>
      </c>
      <c r="C369" s="96"/>
      <c r="D369" s="95"/>
      <c r="E369" s="95"/>
      <c r="F369" s="15"/>
      <c r="G369" s="171">
        <f>(Liste!$AI$21)</f>
        <v>132.39999999999998</v>
      </c>
    </row>
    <row r="370" spans="1:7" ht="20.25">
      <c r="A370" s="172">
        <f t="shared" si="9"/>
        <v>3</v>
      </c>
      <c r="B370" s="95" t="str">
        <f>Liste!$A$93</f>
        <v>Dresden 1</v>
      </c>
      <c r="C370" s="96"/>
      <c r="D370" s="95"/>
      <c r="E370" s="95"/>
      <c r="F370" s="15"/>
      <c r="G370" s="171">
        <f>(Liste!$AI$101)</f>
        <v>124.5</v>
      </c>
    </row>
    <row r="371" spans="1:7" s="21" customFormat="1" ht="20.25">
      <c r="A371" s="172">
        <f t="shared" si="9"/>
        <v>4</v>
      </c>
      <c r="B371" s="95" t="str">
        <f>Liste!$A$53</f>
        <v>Sportunion 1</v>
      </c>
      <c r="C371" s="98"/>
      <c r="F371" s="15"/>
      <c r="G371" s="171">
        <f>(Liste!$AI$61)</f>
        <v>124.2</v>
      </c>
    </row>
    <row r="372" spans="1:7" s="21" customFormat="1" ht="20.25">
      <c r="A372" s="172">
        <f t="shared" si="9"/>
        <v>5</v>
      </c>
      <c r="B372" s="95" t="str">
        <f>Liste!$A$83</f>
        <v>Sopron</v>
      </c>
      <c r="C372" s="96"/>
      <c r="D372" s="95"/>
      <c r="E372" s="95"/>
      <c r="F372" s="15"/>
      <c r="G372" s="171">
        <f>(Liste!$AI$91)</f>
        <v>120.54999999999998</v>
      </c>
    </row>
    <row r="373" spans="1:7" s="21" customFormat="1" ht="20.25">
      <c r="A373" s="172">
        <f t="shared" si="9"/>
        <v>7</v>
      </c>
      <c r="B373" s="95" t="str">
        <f>Liste!$A$3</f>
        <v>Bury </v>
      </c>
      <c r="C373" s="96"/>
      <c r="D373" s="95"/>
      <c r="E373" s="95"/>
      <c r="F373" s="15"/>
      <c r="G373" s="171">
        <f>(Liste!$AI$11)</f>
        <v>115.15</v>
      </c>
    </row>
    <row r="374" spans="1:7" s="21" customFormat="1" ht="20.25">
      <c r="A374" s="172">
        <f t="shared" si="9"/>
        <v>6</v>
      </c>
      <c r="B374" s="95" t="str">
        <f>Liste!$A$63</f>
        <v>Sportunion 2</v>
      </c>
      <c r="C374" s="96"/>
      <c r="D374" s="95"/>
      <c r="E374" s="95"/>
      <c r="F374" s="15"/>
      <c r="G374" s="171">
        <f>(Liste!$AI$71)</f>
        <v>118.5</v>
      </c>
    </row>
    <row r="375" spans="1:7" s="21" customFormat="1" ht="20.25">
      <c r="A375" s="172">
        <f t="shared" si="9"/>
        <v>8</v>
      </c>
      <c r="B375" s="95" t="str">
        <f>Liste!$A$103</f>
        <v>-------------</v>
      </c>
      <c r="C375" s="96"/>
      <c r="D375" s="95"/>
      <c r="E375" s="95"/>
      <c r="F375" s="15"/>
      <c r="G375" s="171">
        <f>(Liste!$AI$111)</f>
        <v>0</v>
      </c>
    </row>
    <row r="376" spans="1:7" s="21" customFormat="1" ht="20.25">
      <c r="A376" s="172">
        <f t="shared" si="9"/>
        <v>8</v>
      </c>
      <c r="B376" s="95" t="str">
        <f>Liste!$A$43</f>
        <v>--------------</v>
      </c>
      <c r="C376" s="96"/>
      <c r="D376" s="95"/>
      <c r="E376" s="95"/>
      <c r="F376" s="15"/>
      <c r="G376" s="171">
        <f>(Liste!$AI$51)</f>
        <v>0</v>
      </c>
    </row>
    <row r="377" spans="1:7" s="21" customFormat="1" ht="20.25">
      <c r="A377" s="172">
        <f t="shared" si="9"/>
        <v>8</v>
      </c>
      <c r="B377" s="95" t="str">
        <f>Liste!$A$73</f>
        <v>Sportunion 3</v>
      </c>
      <c r="C377" s="96"/>
      <c r="D377" s="95"/>
      <c r="E377" s="95"/>
      <c r="F377" s="15"/>
      <c r="G377" s="171">
        <f>(Liste!$AI$81)</f>
        <v>0</v>
      </c>
    </row>
    <row r="378" spans="1:7" s="21" customFormat="1" ht="20.25">
      <c r="A378" s="172">
        <f t="shared" si="9"/>
        <v>8</v>
      </c>
      <c r="B378" s="95" t="str">
        <f>Liste!$A$23</f>
        <v>-------</v>
      </c>
      <c r="C378" s="96"/>
      <c r="D378" s="95"/>
      <c r="E378" s="95"/>
      <c r="F378" s="15"/>
      <c r="G378" s="171">
        <f>(Liste!$AI$31)</f>
        <v>0</v>
      </c>
    </row>
    <row r="379" spans="1:7" s="21" customFormat="1" ht="20.25">
      <c r="A379" s="172">
        <f t="shared" si="9"/>
        <v>8</v>
      </c>
      <c r="B379" s="95" t="str">
        <f>'Manns.'!$M$3</f>
        <v>------</v>
      </c>
      <c r="C379" s="101"/>
      <c r="D379" s="101"/>
      <c r="E379" s="101"/>
      <c r="F379" s="15"/>
      <c r="G379" s="171">
        <f>(Liste!$AI$121)</f>
        <v>0</v>
      </c>
    </row>
    <row r="380" spans="1:7" s="21" customFormat="1" ht="20.25">
      <c r="A380" s="172">
        <f t="shared" si="9"/>
        <v>8</v>
      </c>
      <c r="B380" s="95" t="str">
        <f>'Manns.'!$N$3</f>
        <v>-------------</v>
      </c>
      <c r="C380" s="101"/>
      <c r="D380" s="101"/>
      <c r="E380" s="101"/>
      <c r="F380" s="15"/>
      <c r="G380" s="171">
        <f>(Liste!$AI$131)</f>
        <v>0</v>
      </c>
    </row>
    <row r="381" spans="1:7" s="21" customFormat="1" ht="20.25">
      <c r="A381" s="172">
        <f t="shared" si="9"/>
        <v>8</v>
      </c>
      <c r="B381" s="95" t="str">
        <f>'Manns.'!$O$3</f>
        <v>-------------</v>
      </c>
      <c r="C381" s="101"/>
      <c r="D381" s="101"/>
      <c r="E381" s="101"/>
      <c r="F381" s="15"/>
      <c r="G381" s="171">
        <f>(Liste!$AI$141)</f>
        <v>0</v>
      </c>
    </row>
    <row r="382" spans="1:7" s="21" customFormat="1" ht="15.75" customHeight="1">
      <c r="A382" s="22">
        <f>IF(COUNT(G382)&gt;0,RANK(G382,$G$368:$G$382),"")</f>
      </c>
      <c r="B382" s="101"/>
      <c r="C382" s="101"/>
      <c r="D382" s="101"/>
      <c r="E382" s="101"/>
      <c r="F382" s="15"/>
      <c r="G382" s="20"/>
    </row>
    <row r="383" spans="1:7" s="21" customFormat="1" ht="18">
      <c r="A383" s="180" t="s">
        <v>23</v>
      </c>
      <c r="B383" s="180"/>
      <c r="C383" s="180"/>
      <c r="D383" s="180"/>
      <c r="E383" s="180"/>
      <c r="F383" s="180"/>
      <c r="G383" s="180"/>
    </row>
    <row r="384" spans="1:7" s="21" customFormat="1" ht="12.75">
      <c r="A384" s="18" t="s">
        <v>10</v>
      </c>
      <c r="B384" s="19" t="s">
        <v>15</v>
      </c>
      <c r="C384" s="18" t="s">
        <v>14</v>
      </c>
      <c r="D384" s="19" t="s">
        <v>16</v>
      </c>
      <c r="E384" s="68"/>
      <c r="F384" s="68"/>
      <c r="G384" s="69" t="s">
        <v>12</v>
      </c>
    </row>
    <row r="385" spans="1:7" s="21" customFormat="1" ht="12.75">
      <c r="A385" s="7">
        <f aca="true" t="shared" si="10" ref="A385:A426">IF(COUNT(G385)&gt;0,RANK(G385,$G$385:$G$426),"")</f>
        <v>1</v>
      </c>
      <c r="B385" t="str">
        <f>Liste!$B$35</f>
        <v>Veronika Veisová</v>
      </c>
      <c r="C385" s="6" t="str">
        <f>Liste!$C$35</f>
        <v>Meister</v>
      </c>
      <c r="D385" s="28" t="str">
        <f>Liste!$A$33</f>
        <v>Brno</v>
      </c>
      <c r="E385" s="6"/>
      <c r="F385" s="6"/>
      <c r="G385" s="88">
        <f>Liste!$AI$35</f>
        <v>47.45</v>
      </c>
    </row>
    <row r="386" spans="1:7" s="21" customFormat="1" ht="12.75">
      <c r="A386" s="7">
        <f t="shared" si="10"/>
        <v>2</v>
      </c>
      <c r="B386" t="str">
        <f>Liste!$B$6</f>
        <v>Rachel Waddigton</v>
      </c>
      <c r="C386" s="6" t="str">
        <f>Liste!$C$6</f>
        <v>Meister</v>
      </c>
      <c r="D386" t="str">
        <f>Liste!$A$3</f>
        <v>Bury </v>
      </c>
      <c r="E386" s="6"/>
      <c r="F386" s="6"/>
      <c r="G386" s="88">
        <f>Liste!$AI$6</f>
        <v>42.25</v>
      </c>
    </row>
    <row r="387" spans="1:7" s="21" customFormat="1" ht="12.75">
      <c r="A387" s="7">
        <f t="shared" si="10"/>
        <v>3</v>
      </c>
      <c r="B387" t="str">
        <f>Liste!$B$87</f>
        <v>Szimonetta Lehota</v>
      </c>
      <c r="C387" s="6" t="str">
        <f>Liste!$C$87</f>
        <v>Meister</v>
      </c>
      <c r="D387" t="str">
        <f>Liste!$A$83</f>
        <v>Sopron</v>
      </c>
      <c r="E387" s="6"/>
      <c r="F387" s="6"/>
      <c r="G387" s="88">
        <f>Liste!$AI$87</f>
        <v>41.95</v>
      </c>
    </row>
    <row r="388" spans="1:7" ht="12.75">
      <c r="A388" s="7">
        <f t="shared" si="10"/>
        <v>4</v>
      </c>
      <c r="B388" t="str">
        <f>Liste!$B$7</f>
        <v>Jessica Bond</v>
      </c>
      <c r="C388" s="6" t="str">
        <f>Liste!$C$7</f>
        <v>Meister</v>
      </c>
      <c r="D388" t="str">
        <f>Liste!$A$3</f>
        <v>Bury </v>
      </c>
      <c r="G388" s="88">
        <f>Liste!$AI$7</f>
        <v>40.95</v>
      </c>
    </row>
    <row r="389" spans="1:7" ht="12.75">
      <c r="A389" s="7">
        <f t="shared" si="10"/>
        <v>5</v>
      </c>
      <c r="B389" t="str">
        <f>Liste!$B$86</f>
        <v>Carina Rettensteiner</v>
      </c>
      <c r="C389" s="6" t="str">
        <f>Liste!$C$86</f>
        <v>Meister</v>
      </c>
      <c r="D389" t="str">
        <f>Liste!$A$83</f>
        <v>Sopron</v>
      </c>
      <c r="G389" s="88">
        <f>Liste!$AI$86</f>
        <v>40.8</v>
      </c>
    </row>
    <row r="390" spans="1:7" ht="12.75">
      <c r="A390" s="7">
        <f t="shared" si="10"/>
        <v>6</v>
      </c>
      <c r="B390" t="str">
        <f>Liste!$B$5</f>
        <v>------------------</v>
      </c>
      <c r="C390" s="6" t="str">
        <f>Liste!$C$5</f>
        <v>Meister</v>
      </c>
      <c r="D390" t="str">
        <f>Liste!$A$3</f>
        <v>Bury </v>
      </c>
      <c r="G390" s="88">
        <f>Liste!$AI$5</f>
        <v>0</v>
      </c>
    </row>
    <row r="391" spans="1:7" ht="12.75">
      <c r="A391" s="7">
        <f t="shared" si="10"/>
        <v>6</v>
      </c>
      <c r="B391" t="str">
        <f>Liste!$B$15</f>
        <v>-----------------</v>
      </c>
      <c r="C391" s="6" t="str">
        <f>Liste!$C$15</f>
        <v>Meister</v>
      </c>
      <c r="D391" t="str">
        <f>Liste!$A$13</f>
        <v>Liestal</v>
      </c>
      <c r="G391" s="88">
        <f>Liste!$AI$15</f>
        <v>0</v>
      </c>
    </row>
    <row r="392" spans="1:7" ht="12.75">
      <c r="A392" s="7">
        <f t="shared" si="10"/>
        <v>6</v>
      </c>
      <c r="B392" t="str">
        <f>Liste!$B$16</f>
        <v>----------------</v>
      </c>
      <c r="C392" s="6" t="str">
        <f>Liste!$C$16</f>
        <v>Meister</v>
      </c>
      <c r="D392" t="str">
        <f>Liste!$A$13</f>
        <v>Liestal</v>
      </c>
      <c r="G392" s="88">
        <f>Liste!$AI$16</f>
        <v>0</v>
      </c>
    </row>
    <row r="393" spans="1:7" ht="12.75">
      <c r="A393" s="7">
        <f t="shared" si="10"/>
        <v>6</v>
      </c>
      <c r="B393" t="str">
        <f>Liste!$B$17</f>
        <v>----------------</v>
      </c>
      <c r="C393" s="6" t="str">
        <f>Liste!$C$17</f>
        <v>Meister</v>
      </c>
      <c r="D393" t="str">
        <f>Liste!$A$13</f>
        <v>Liestal</v>
      </c>
      <c r="G393" s="88">
        <f>Liste!$AI$17</f>
        <v>0</v>
      </c>
    </row>
    <row r="394" spans="1:7" ht="12.75">
      <c r="A394" s="7">
        <f t="shared" si="10"/>
        <v>6</v>
      </c>
      <c r="B394" t="str">
        <f>Liste!$B$25</f>
        <v>-----------------</v>
      </c>
      <c r="C394" s="6" t="str">
        <f>Liste!$C$25</f>
        <v>Meister</v>
      </c>
      <c r="D394" t="str">
        <f>Liste!$A$23</f>
        <v>-------</v>
      </c>
      <c r="G394" s="88">
        <f>Liste!$AI$25</f>
        <v>0</v>
      </c>
    </row>
    <row r="395" spans="1:7" ht="12.75">
      <c r="A395" s="7">
        <f t="shared" si="10"/>
        <v>6</v>
      </c>
      <c r="B395" t="str">
        <f>Liste!$B$26</f>
        <v>--------------------------</v>
      </c>
      <c r="C395" s="6" t="str">
        <f>Liste!$C$26</f>
        <v>Meister</v>
      </c>
      <c r="D395" t="str">
        <f>Liste!$A$23</f>
        <v>-------</v>
      </c>
      <c r="G395" s="88">
        <f>Liste!$AI$26</f>
        <v>0</v>
      </c>
    </row>
    <row r="396" spans="1:7" ht="12.75">
      <c r="A396" s="7">
        <f t="shared" si="10"/>
        <v>6</v>
      </c>
      <c r="B396" t="str">
        <f>Liste!$B$27</f>
        <v>-----------------</v>
      </c>
      <c r="C396" s="6" t="str">
        <f>Liste!$C$27</f>
        <v>Meister</v>
      </c>
      <c r="D396" t="str">
        <f>Liste!$A$23</f>
        <v>-------</v>
      </c>
      <c r="G396" s="88">
        <f>Liste!$AI$27</f>
        <v>0</v>
      </c>
    </row>
    <row r="397" spans="1:7" ht="12.75">
      <c r="A397" s="7">
        <f t="shared" si="10"/>
        <v>6</v>
      </c>
      <c r="B397" t="str">
        <f>Liste!$B$36</f>
        <v>------------</v>
      </c>
      <c r="C397" s="6" t="str">
        <f>Liste!$C$36</f>
        <v>Meister</v>
      </c>
      <c r="D397" s="28" t="str">
        <f>Liste!$A$33</f>
        <v>Brno</v>
      </c>
      <c r="G397" s="88">
        <f>Liste!$AI$36</f>
        <v>0</v>
      </c>
    </row>
    <row r="398" spans="1:7" ht="12.75">
      <c r="A398" s="7">
        <f t="shared" si="10"/>
        <v>6</v>
      </c>
      <c r="B398" t="str">
        <f>Liste!$B$37</f>
        <v>-------------</v>
      </c>
      <c r="C398" s="6" t="str">
        <f>Liste!$C$37</f>
        <v>Meister</v>
      </c>
      <c r="D398" s="28" t="str">
        <f>Liste!$A$33</f>
        <v>Brno</v>
      </c>
      <c r="G398" s="88">
        <f>Liste!$AI$37</f>
        <v>0</v>
      </c>
    </row>
    <row r="399" spans="1:7" ht="12.75">
      <c r="A399" s="7">
        <f t="shared" si="10"/>
        <v>6</v>
      </c>
      <c r="B399" t="str">
        <f>Liste!$B$45</f>
        <v>---------------</v>
      </c>
      <c r="C399" s="6" t="str">
        <f>Liste!$C$45</f>
        <v>Meister</v>
      </c>
      <c r="D399" t="str">
        <f>Liste!$A$43</f>
        <v>--------------</v>
      </c>
      <c r="G399" s="88">
        <f>Liste!$AI$45</f>
        <v>0</v>
      </c>
    </row>
    <row r="400" spans="1:7" ht="12.75">
      <c r="A400" s="7">
        <f t="shared" si="10"/>
        <v>6</v>
      </c>
      <c r="B400" t="str">
        <f>Liste!$B$46</f>
        <v>---------------</v>
      </c>
      <c r="C400" s="6" t="str">
        <f>Liste!$C$46</f>
        <v>Meister</v>
      </c>
      <c r="D400" t="str">
        <f>Liste!$A$43</f>
        <v>--------------</v>
      </c>
      <c r="G400" s="88">
        <f>Liste!$AI$46</f>
        <v>0</v>
      </c>
    </row>
    <row r="401" spans="1:7" ht="12.75">
      <c r="A401" s="7">
        <f t="shared" si="10"/>
        <v>6</v>
      </c>
      <c r="B401" t="str">
        <f>Liste!$B$47</f>
        <v>----------------</v>
      </c>
      <c r="C401" s="6" t="str">
        <f>Liste!$C$47</f>
        <v>Meister</v>
      </c>
      <c r="D401" t="str">
        <f>Liste!$A$43</f>
        <v>--------------</v>
      </c>
      <c r="G401" s="88">
        <f>Liste!$AI$47</f>
        <v>0</v>
      </c>
    </row>
    <row r="402" spans="1:7" ht="12.75">
      <c r="A402" s="7">
        <f t="shared" si="10"/>
        <v>6</v>
      </c>
      <c r="B402" t="str">
        <f>Liste!$B$55</f>
        <v>--------------</v>
      </c>
      <c r="C402" s="6" t="str">
        <f>Liste!$C$55</f>
        <v>Meister</v>
      </c>
      <c r="D402" t="str">
        <f>Liste!$A$53</f>
        <v>Sportunion 1</v>
      </c>
      <c r="G402" s="88">
        <f>Liste!$AI$55</f>
        <v>0</v>
      </c>
    </row>
    <row r="403" spans="1:7" ht="12.75">
      <c r="A403" s="7">
        <f t="shared" si="10"/>
        <v>6</v>
      </c>
      <c r="B403" t="str">
        <f>Liste!$B$56</f>
        <v>--------------</v>
      </c>
      <c r="C403" s="6" t="str">
        <f>Liste!$C$56</f>
        <v>Meister</v>
      </c>
      <c r="D403" t="str">
        <f>Liste!$A$53</f>
        <v>Sportunion 1</v>
      </c>
      <c r="G403" s="88">
        <f>Liste!$AI$56</f>
        <v>0</v>
      </c>
    </row>
    <row r="404" spans="1:7" ht="12.75">
      <c r="A404" s="7">
        <f t="shared" si="10"/>
        <v>6</v>
      </c>
      <c r="B404" t="str">
        <f>Liste!$B$57</f>
        <v>--------------</v>
      </c>
      <c r="C404" s="6" t="str">
        <f>Liste!$C$57</f>
        <v>Meister</v>
      </c>
      <c r="D404" t="str">
        <f>Liste!$A$53</f>
        <v>Sportunion 1</v>
      </c>
      <c r="G404" s="88">
        <f>Liste!$AI$57</f>
        <v>0</v>
      </c>
    </row>
    <row r="405" spans="1:7" ht="12.75">
      <c r="A405" s="7">
        <f t="shared" si="10"/>
        <v>6</v>
      </c>
      <c r="B405" t="str">
        <f>Liste!$B$65</f>
        <v>----------------</v>
      </c>
      <c r="C405" s="6" t="str">
        <f>Liste!$C$65</f>
        <v>Meister</v>
      </c>
      <c r="D405" t="str">
        <f>Liste!$A$63</f>
        <v>Sportunion 2</v>
      </c>
      <c r="G405" s="88">
        <f>Liste!$AI$65</f>
        <v>0</v>
      </c>
    </row>
    <row r="406" spans="1:7" ht="12.75">
      <c r="A406" s="7">
        <f t="shared" si="10"/>
        <v>6</v>
      </c>
      <c r="B406" t="str">
        <f>Liste!$B$66</f>
        <v>--------------</v>
      </c>
      <c r="C406" s="6" t="str">
        <f>Liste!$C$66</f>
        <v>Meister</v>
      </c>
      <c r="D406" t="str">
        <f>Liste!$A$63</f>
        <v>Sportunion 2</v>
      </c>
      <c r="G406" s="88">
        <f>Liste!$AI$66</f>
        <v>0</v>
      </c>
    </row>
    <row r="407" spans="1:7" ht="12.75">
      <c r="A407" s="7">
        <f t="shared" si="10"/>
        <v>6</v>
      </c>
      <c r="B407" t="str">
        <f>Liste!$B$67</f>
        <v>--------------</v>
      </c>
      <c r="C407" s="6" t="str">
        <f>Liste!$C$67</f>
        <v>Meister</v>
      </c>
      <c r="D407" t="str">
        <f>Liste!$A$63</f>
        <v>Sportunion 2</v>
      </c>
      <c r="G407" s="88">
        <f>Liste!$AI$67</f>
        <v>0</v>
      </c>
    </row>
    <row r="408" spans="1:7" ht="12.75">
      <c r="A408" s="7">
        <f t="shared" si="10"/>
        <v>6</v>
      </c>
      <c r="B408" t="str">
        <f>Liste!$B$75</f>
        <v>Lisa Domer</v>
      </c>
      <c r="C408" s="6" t="str">
        <f>Liste!$C$75</f>
        <v>Meister</v>
      </c>
      <c r="D408" t="str">
        <f>Liste!$A$73</f>
        <v>Sportunion 3</v>
      </c>
      <c r="G408" s="88">
        <f>Liste!$AI$75</f>
        <v>0</v>
      </c>
    </row>
    <row r="409" spans="1:7" ht="12.75">
      <c r="A409" s="7">
        <f t="shared" si="10"/>
        <v>6</v>
      </c>
      <c r="B409" t="str">
        <f>Liste!$B$76</f>
        <v>---------------</v>
      </c>
      <c r="C409" s="6" t="str">
        <f>Liste!$C$76</f>
        <v>Meister</v>
      </c>
      <c r="D409" t="str">
        <f>Liste!$A$73</f>
        <v>Sportunion 3</v>
      </c>
      <c r="G409" s="88">
        <f>Liste!$AI$76</f>
        <v>0</v>
      </c>
    </row>
    <row r="410" spans="1:7" ht="12.75">
      <c r="A410" s="7">
        <f t="shared" si="10"/>
        <v>6</v>
      </c>
      <c r="B410" t="str">
        <f>Liste!$B$77</f>
        <v>------------------</v>
      </c>
      <c r="C410" s="6" t="str">
        <f>Liste!$C$77</f>
        <v>Meister</v>
      </c>
      <c r="D410" t="str">
        <f>Liste!$A$73</f>
        <v>Sportunion 3</v>
      </c>
      <c r="G410" s="88">
        <f>Liste!$AI$77</f>
        <v>0</v>
      </c>
    </row>
    <row r="411" spans="1:7" ht="12.75">
      <c r="A411" s="7">
        <f t="shared" si="10"/>
        <v>6</v>
      </c>
      <c r="B411" t="str">
        <f>Liste!$B$85</f>
        <v>---------</v>
      </c>
      <c r="C411" s="6" t="str">
        <f>Liste!$C$85</f>
        <v>Meister</v>
      </c>
      <c r="D411" t="str">
        <f>Liste!$A$83</f>
        <v>Sopron</v>
      </c>
      <c r="G411" s="88">
        <f>Liste!$AI$85</f>
        <v>0</v>
      </c>
    </row>
    <row r="412" spans="1:7" ht="12.75">
      <c r="A412" s="7">
        <f t="shared" si="10"/>
        <v>6</v>
      </c>
      <c r="B412" s="93" t="str">
        <f>Liste!$B$95</f>
        <v>--------------</v>
      </c>
      <c r="C412" s="6" t="str">
        <f>Liste!$C$95</f>
        <v>Meister</v>
      </c>
      <c r="D412" t="str">
        <f>Liste!$A$93</f>
        <v>Dresden 1</v>
      </c>
      <c r="G412" s="88">
        <f>Liste!$AI$95</f>
        <v>0</v>
      </c>
    </row>
    <row r="413" spans="1:7" ht="12.75">
      <c r="A413" s="7">
        <f t="shared" si="10"/>
        <v>6</v>
      </c>
      <c r="B413" s="93" t="str">
        <f>Liste!$B$96</f>
        <v>----------------</v>
      </c>
      <c r="C413" s="6" t="str">
        <f>Liste!$C$96</f>
        <v>Meister</v>
      </c>
      <c r="D413" t="str">
        <f>Liste!$A$93</f>
        <v>Dresden 1</v>
      </c>
      <c r="G413" s="88">
        <f>Liste!$AI$96</f>
        <v>0</v>
      </c>
    </row>
    <row r="414" spans="1:7" ht="12.75">
      <c r="A414" s="7">
        <f t="shared" si="10"/>
        <v>6</v>
      </c>
      <c r="B414" s="93" t="str">
        <f>Liste!$B$97</f>
        <v>------------</v>
      </c>
      <c r="C414" s="6" t="str">
        <f>Liste!$C$97</f>
        <v>Meister</v>
      </c>
      <c r="D414" t="str">
        <f>Liste!$A$93</f>
        <v>Dresden 1</v>
      </c>
      <c r="G414" s="88">
        <f>Liste!$AI$97</f>
        <v>0</v>
      </c>
    </row>
    <row r="415" spans="1:7" ht="12.75">
      <c r="A415" s="7">
        <f t="shared" si="10"/>
        <v>6</v>
      </c>
      <c r="B415" s="93" t="str">
        <f>Liste!$B$105</f>
        <v>---------------</v>
      </c>
      <c r="C415" s="6" t="str">
        <f>Liste!$C$105</f>
        <v>Meister</v>
      </c>
      <c r="D415" t="str">
        <f>Liste!$A$103</f>
        <v>-------------</v>
      </c>
      <c r="G415" s="88">
        <f>Liste!$AI$105</f>
        <v>0</v>
      </c>
    </row>
    <row r="416" spans="1:7" ht="12.75">
      <c r="A416" s="7">
        <f t="shared" si="10"/>
        <v>6</v>
      </c>
      <c r="B416" s="93" t="str">
        <f>Liste!$B$106</f>
        <v>------------------</v>
      </c>
      <c r="C416" s="6" t="str">
        <f>Liste!$C$106</f>
        <v>Meister</v>
      </c>
      <c r="D416" t="str">
        <f>Liste!$A$103</f>
        <v>-------------</v>
      </c>
      <c r="G416" s="88">
        <f>Liste!$AI$106</f>
        <v>0</v>
      </c>
    </row>
    <row r="417" spans="1:7" ht="12.75">
      <c r="A417" s="7">
        <f t="shared" si="10"/>
        <v>6</v>
      </c>
      <c r="B417" s="93" t="str">
        <f>Liste!$B$107</f>
        <v>------------------</v>
      </c>
      <c r="C417" s="6" t="str">
        <f>Liste!$C$107</f>
        <v>Meister</v>
      </c>
      <c r="D417" t="str">
        <f>Liste!$A$103</f>
        <v>-------------</v>
      </c>
      <c r="G417" s="88">
        <f>Liste!$AI$107</f>
        <v>0</v>
      </c>
    </row>
    <row r="418" spans="1:7" ht="12.75">
      <c r="A418" s="7">
        <f t="shared" si="10"/>
        <v>6</v>
      </c>
      <c r="B418" s="93" t="str">
        <f>Liste!$B$115</f>
        <v>------------------------</v>
      </c>
      <c r="C418" s="6" t="str">
        <f>Liste!$C$115</f>
        <v>Meister</v>
      </c>
      <c r="D418" t="str">
        <f>Liste!$A$113</f>
        <v>------</v>
      </c>
      <c r="G418" s="88">
        <f>Liste!$AI$115</f>
        <v>0</v>
      </c>
    </row>
    <row r="419" spans="1:7" ht="12.75">
      <c r="A419" s="7">
        <f t="shared" si="10"/>
        <v>6</v>
      </c>
      <c r="B419" s="93" t="str">
        <f>Liste!$B$116</f>
        <v>------------------------</v>
      </c>
      <c r="C419" s="6" t="str">
        <f>Liste!$C$116</f>
        <v>Meister</v>
      </c>
      <c r="D419" t="str">
        <f>Liste!$A$113</f>
        <v>------</v>
      </c>
      <c r="G419" s="88">
        <f>Liste!$AI$116</f>
        <v>0</v>
      </c>
    </row>
    <row r="420" spans="1:7" ht="12.75">
      <c r="A420" s="7">
        <f t="shared" si="10"/>
        <v>6</v>
      </c>
      <c r="B420" s="93" t="str">
        <f>Liste!$B$117</f>
        <v>------------------------</v>
      </c>
      <c r="C420" s="6" t="str">
        <f>Liste!$C$117</f>
        <v>Meister</v>
      </c>
      <c r="D420" t="str">
        <f>Liste!$A$113</f>
        <v>------</v>
      </c>
      <c r="G420" s="88">
        <f>Liste!$AI$117</f>
        <v>0</v>
      </c>
    </row>
    <row r="421" spans="1:7" ht="12.75">
      <c r="A421" s="7">
        <f t="shared" si="10"/>
        <v>6</v>
      </c>
      <c r="B421" s="28" t="str">
        <f>Liste!$B$125</f>
        <v>-------------</v>
      </c>
      <c r="C421" s="6" t="str">
        <f>Liste!$C$125</f>
        <v>Meister</v>
      </c>
      <c r="D421" t="str">
        <f>Liste!$A$123</f>
        <v>-------------</v>
      </c>
      <c r="G421" s="88">
        <f>Liste!$AI$125</f>
        <v>0</v>
      </c>
    </row>
    <row r="422" spans="1:7" ht="12.75">
      <c r="A422" s="7">
        <f t="shared" si="10"/>
        <v>6</v>
      </c>
      <c r="B422" s="28" t="str">
        <f>Liste!$B$126</f>
        <v>---------------</v>
      </c>
      <c r="C422" s="6" t="str">
        <f>Liste!$C$126</f>
        <v>Meister</v>
      </c>
      <c r="D422" t="str">
        <f>Liste!$A$123</f>
        <v>-------------</v>
      </c>
      <c r="G422" s="88">
        <f>Liste!$AI$126</f>
        <v>0</v>
      </c>
    </row>
    <row r="423" spans="1:7" ht="12.75">
      <c r="A423" s="7">
        <f t="shared" si="10"/>
        <v>6</v>
      </c>
      <c r="B423" s="28" t="str">
        <f>Liste!$B$127</f>
        <v>------------------</v>
      </c>
      <c r="C423" s="6" t="str">
        <f>Liste!$C$127</f>
        <v>Meister</v>
      </c>
      <c r="D423" t="str">
        <f>Liste!$A$123</f>
        <v>-------------</v>
      </c>
      <c r="G423" s="88">
        <f>Liste!$AI$127</f>
        <v>0</v>
      </c>
    </row>
    <row r="424" spans="1:7" ht="12.75">
      <c r="A424" s="7">
        <f t="shared" si="10"/>
        <v>6</v>
      </c>
      <c r="B424" s="93" t="str">
        <f>Liste!$B$135</f>
        <v>-------------</v>
      </c>
      <c r="C424" s="6" t="str">
        <f>Liste!$C$135</f>
        <v>Meister</v>
      </c>
      <c r="D424" t="str">
        <f>Liste!$A$133</f>
        <v>-------------</v>
      </c>
      <c r="G424" s="88">
        <f>Liste!$AI$135</f>
        <v>0</v>
      </c>
    </row>
    <row r="425" spans="1:7" ht="12.75">
      <c r="A425" s="7">
        <f t="shared" si="10"/>
        <v>6</v>
      </c>
      <c r="B425" s="93" t="str">
        <f>Liste!$B$136</f>
        <v>----------------</v>
      </c>
      <c r="C425" s="6" t="str">
        <f>Liste!$C$136</f>
        <v>Meister</v>
      </c>
      <c r="D425" t="str">
        <f>Liste!$A$133</f>
        <v>-------------</v>
      </c>
      <c r="G425" s="88">
        <f>Liste!$AI$136</f>
        <v>0</v>
      </c>
    </row>
    <row r="426" spans="1:7" ht="12.75">
      <c r="A426" s="7">
        <f t="shared" si="10"/>
        <v>6</v>
      </c>
      <c r="B426" s="93" t="str">
        <f>Liste!$B$137</f>
        <v>----------------</v>
      </c>
      <c r="C426" s="6" t="str">
        <f>Liste!$C$137</f>
        <v>Meister</v>
      </c>
      <c r="D426" t="str">
        <f>Liste!$A$133</f>
        <v>-------------</v>
      </c>
      <c r="G426" s="88">
        <f>Liste!$AI$137</f>
        <v>0</v>
      </c>
    </row>
    <row r="427" spans="1:7" ht="12.75">
      <c r="A427" s="7"/>
      <c r="C427" s="6"/>
      <c r="E427" s="67"/>
      <c r="F427" s="67"/>
      <c r="G427" s="88"/>
    </row>
    <row r="428" spans="1:7" ht="18">
      <c r="A428" s="180" t="s">
        <v>24</v>
      </c>
      <c r="B428" s="180"/>
      <c r="C428" s="180"/>
      <c r="D428" s="180"/>
      <c r="E428" s="180"/>
      <c r="F428" s="180"/>
      <c r="G428" s="180"/>
    </row>
    <row r="429" spans="1:7" ht="12.75">
      <c r="A429" s="18" t="s">
        <v>10</v>
      </c>
      <c r="B429" s="19" t="s">
        <v>15</v>
      </c>
      <c r="C429" s="18" t="s">
        <v>14</v>
      </c>
      <c r="D429" s="19" t="s">
        <v>16</v>
      </c>
      <c r="E429" s="68"/>
      <c r="F429" s="68"/>
      <c r="G429" s="69" t="s">
        <v>12</v>
      </c>
    </row>
    <row r="430" spans="1:7" ht="12.75">
      <c r="A430" s="7">
        <f aca="true" t="shared" si="11" ref="A430:A471">IF(COUNT(G430)&gt;0,RANK(G430,$G$430:$G$471),"")</f>
        <v>1</v>
      </c>
      <c r="B430" s="28" t="str">
        <f>Liste!$B$39</f>
        <v>Petra Hedvábná</v>
      </c>
      <c r="C430" s="6" t="str">
        <f>Liste!$C$39</f>
        <v>Junioren</v>
      </c>
      <c r="D430" s="28" t="str">
        <f>Liste!$A$33</f>
        <v>Brno</v>
      </c>
      <c r="E430" s="67"/>
      <c r="G430" s="88">
        <f>Liste!$AI$39</f>
        <v>49.1</v>
      </c>
    </row>
    <row r="431" spans="1:7" ht="12.75">
      <c r="A431" s="7">
        <f t="shared" si="11"/>
        <v>2</v>
      </c>
      <c r="B431" s="28" t="str">
        <f>Liste!$B$38</f>
        <v>Veronika Baresová</v>
      </c>
      <c r="C431" s="6" t="str">
        <f>Liste!$C$38</f>
        <v>Junioren</v>
      </c>
      <c r="D431" s="28" t="str">
        <f>Liste!$A$33</f>
        <v>Brno</v>
      </c>
      <c r="E431" s="67"/>
      <c r="G431" s="88">
        <f>Liste!$AI$38</f>
        <v>46.949999999999996</v>
      </c>
    </row>
    <row r="432" spans="1:7" ht="12.75">
      <c r="A432" s="7">
        <f t="shared" si="11"/>
        <v>3</v>
      </c>
      <c r="B432" s="28" t="str">
        <f>Liste!$B$19</f>
        <v>Nadine Schulz</v>
      </c>
      <c r="C432" s="6" t="str">
        <f>Liste!$C$19</f>
        <v>Junioren</v>
      </c>
      <c r="D432" t="str">
        <f>Liste!$A$13</f>
        <v>Liestal</v>
      </c>
      <c r="E432" s="67"/>
      <c r="G432" s="88">
        <f>Liste!$AI$19</f>
        <v>46.349999999999994</v>
      </c>
    </row>
    <row r="433" spans="1:7" ht="12.75">
      <c r="A433" s="7">
        <f t="shared" si="11"/>
        <v>4</v>
      </c>
      <c r="B433" s="28" t="str">
        <f>Liste!$B$20</f>
        <v>Rahel Amaker</v>
      </c>
      <c r="C433" s="6" t="str">
        <f>Liste!$C$20</f>
        <v>Junioren</v>
      </c>
      <c r="D433" t="str">
        <f>Liste!$A$13</f>
        <v>Liestal</v>
      </c>
      <c r="E433" s="67"/>
      <c r="G433" s="88">
        <f>Liste!$AI$20</f>
        <v>45.400000000000006</v>
      </c>
    </row>
    <row r="434" spans="1:7" ht="12.75">
      <c r="A434" s="7">
        <f t="shared" si="11"/>
        <v>5</v>
      </c>
      <c r="B434" s="28" t="str">
        <f>Liste!$B$58</f>
        <v>Sandra Freund</v>
      </c>
      <c r="C434" s="6" t="str">
        <f>Liste!$C$58</f>
        <v>Junioren</v>
      </c>
      <c r="D434" t="str">
        <f>Liste!$A$53</f>
        <v>Sportunion 1</v>
      </c>
      <c r="E434" s="67"/>
      <c r="G434" s="88">
        <f>Liste!$AI$58</f>
        <v>43.75</v>
      </c>
    </row>
    <row r="435" spans="1:7" ht="12.75">
      <c r="A435" s="7">
        <f t="shared" si="11"/>
        <v>6</v>
      </c>
      <c r="B435" s="93" t="str">
        <f>Liste!$B$99</f>
        <v>Bianca Heimann</v>
      </c>
      <c r="C435" s="6" t="str">
        <f>Liste!$C$99</f>
        <v>Junioren</v>
      </c>
      <c r="D435" t="str">
        <f>Liste!$A$93</f>
        <v>Dresden 1</v>
      </c>
      <c r="E435" s="67"/>
      <c r="G435" s="88">
        <f>Liste!$AI$99</f>
        <v>42.75</v>
      </c>
    </row>
    <row r="436" spans="1:7" ht="12.75">
      <c r="A436" s="7">
        <f t="shared" si="11"/>
        <v>9</v>
      </c>
      <c r="B436" s="28" t="str">
        <f>Liste!$B$18</f>
        <v>Isabelle Amacker</v>
      </c>
      <c r="C436" s="6" t="str">
        <f>Liste!$C$18</f>
        <v>Junioren</v>
      </c>
      <c r="D436" t="str">
        <f>Liste!$A$13</f>
        <v>Liestal</v>
      </c>
      <c r="E436" s="67"/>
      <c r="G436" s="88">
        <f>Liste!$AI$18</f>
        <v>40.650000000000006</v>
      </c>
    </row>
    <row r="437" spans="1:7" ht="12.75">
      <c r="A437" s="7">
        <f t="shared" si="11"/>
        <v>7</v>
      </c>
      <c r="B437" s="93" t="str">
        <f>Liste!$B$98</f>
        <v>Julia Deckert</v>
      </c>
      <c r="C437" s="6" t="str">
        <f>Liste!$C$98</f>
        <v>Junioren</v>
      </c>
      <c r="D437" t="str">
        <f>Liste!$A$93</f>
        <v>Dresden 1</v>
      </c>
      <c r="E437" s="67"/>
      <c r="G437" s="88">
        <f>Liste!$AI$98</f>
        <v>41.95</v>
      </c>
    </row>
    <row r="438" spans="1:7" ht="12.75">
      <c r="A438" s="7">
        <f t="shared" si="11"/>
        <v>8</v>
      </c>
      <c r="B438" s="28" t="str">
        <f>Liste!$B$60</f>
        <v>Sabrina Rebh</v>
      </c>
      <c r="C438" s="6" t="str">
        <f>Liste!$C$60</f>
        <v>Junioren</v>
      </c>
      <c r="D438" t="str">
        <f>Liste!$A$53</f>
        <v>Sportunion 1</v>
      </c>
      <c r="E438" s="67"/>
      <c r="G438" s="88">
        <f>Liste!$AI$60</f>
        <v>41.599999999999994</v>
      </c>
    </row>
    <row r="439" spans="1:7" ht="12.75">
      <c r="A439" s="7">
        <f t="shared" si="11"/>
        <v>10</v>
      </c>
      <c r="B439" s="28" t="str">
        <f>Liste!$B$70</f>
        <v>Katharina Schrank</v>
      </c>
      <c r="C439" s="6" t="str">
        <f>Liste!$C$70</f>
        <v>Junioren</v>
      </c>
      <c r="D439" t="str">
        <f>Liste!$A$63</f>
        <v>Sportunion 2</v>
      </c>
      <c r="E439" s="67"/>
      <c r="G439" s="88">
        <v>40.5</v>
      </c>
    </row>
    <row r="440" spans="1:7" ht="12.75">
      <c r="A440" s="7">
        <f t="shared" si="11"/>
        <v>12</v>
      </c>
      <c r="B440" s="93" t="str">
        <f>Liste!$B$100</f>
        <v>Joanne Kämmler</v>
      </c>
      <c r="C440" s="6" t="str">
        <f>Liste!$C$100</f>
        <v>Junioren</v>
      </c>
      <c r="D440" t="str">
        <f>Liste!$A$93</f>
        <v>Dresden 1</v>
      </c>
      <c r="E440" s="67"/>
      <c r="G440" s="88">
        <f>Liste!$AI$100</f>
        <v>39.8</v>
      </c>
    </row>
    <row r="441" spans="1:7" ht="12.75">
      <c r="A441" s="7">
        <f t="shared" si="11"/>
        <v>13</v>
      </c>
      <c r="B441" s="28" t="str">
        <f>Liste!$B$59</f>
        <v>Michaela Eidenberger</v>
      </c>
      <c r="C441" s="6" t="str">
        <f>Liste!$C$59</f>
        <v>Junioren</v>
      </c>
      <c r="D441" t="str">
        <f>Liste!$A$53</f>
        <v>Sportunion 1</v>
      </c>
      <c r="E441" s="67"/>
      <c r="G441" s="88">
        <f>Liste!$AI$59</f>
        <v>38.849999999999994</v>
      </c>
    </row>
    <row r="442" spans="1:7" ht="12.75">
      <c r="A442" s="7">
        <f t="shared" si="11"/>
        <v>14</v>
      </c>
      <c r="B442" s="28" t="str">
        <f>Liste!$B$68</f>
        <v>Susanne Schaller</v>
      </c>
      <c r="C442" s="6" t="str">
        <f>Liste!$C$68</f>
        <v>Junioren</v>
      </c>
      <c r="D442" t="str">
        <f>Liste!$A$63</f>
        <v>Sportunion 2</v>
      </c>
      <c r="E442" s="67"/>
      <c r="G442" s="88">
        <f>Liste!$AI$68</f>
        <v>38.4</v>
      </c>
    </row>
    <row r="443" spans="1:7" ht="12.75">
      <c r="A443" s="7">
        <f t="shared" si="11"/>
        <v>15</v>
      </c>
      <c r="B443" s="28" t="str">
        <f>Liste!$B$89</f>
        <v>Noemi Kalapati</v>
      </c>
      <c r="C443" s="6" t="str">
        <f>Liste!$C$89</f>
        <v>Junioren</v>
      </c>
      <c r="D443" t="str">
        <f>Liste!$A$83</f>
        <v>Sopron</v>
      </c>
      <c r="E443" s="67"/>
      <c r="G443" s="88">
        <f>Liste!$AI$89</f>
        <v>37.8</v>
      </c>
    </row>
    <row r="444" spans="1:7" ht="12.75">
      <c r="A444" s="7">
        <f t="shared" si="11"/>
        <v>16</v>
      </c>
      <c r="B444" s="28" t="str">
        <f>Liste!$B$8</f>
        <v>Megan Roberts</v>
      </c>
      <c r="C444" s="6" t="str">
        <f>Liste!$C$8</f>
        <v>Junioren</v>
      </c>
      <c r="D444" t="str">
        <f>Liste!$A$3</f>
        <v>Bury </v>
      </c>
      <c r="E444" s="67"/>
      <c r="G444" s="88">
        <f>Liste!$AI$8</f>
        <v>31.950000000000003</v>
      </c>
    </row>
    <row r="445" spans="1:7" ht="12.75">
      <c r="A445" s="7">
        <f t="shared" si="11"/>
        <v>11</v>
      </c>
      <c r="B445" s="28" t="str">
        <f>Liste!$B$69</f>
        <v>Constanze Tiefnig</v>
      </c>
      <c r="C445" s="6" t="str">
        <f>Liste!$C$69</f>
        <v>Junioren</v>
      </c>
      <c r="D445" t="str">
        <f>Liste!$A$63</f>
        <v>Sportunion 2</v>
      </c>
      <c r="E445" s="67"/>
      <c r="G445" s="88">
        <f>Liste!$AI$69</f>
        <v>40.4</v>
      </c>
    </row>
    <row r="446" spans="1:7" ht="12.75">
      <c r="A446" s="7">
        <f t="shared" si="11"/>
        <v>17</v>
      </c>
      <c r="B446" s="28" t="str">
        <f>Liste!$B$9</f>
        <v>-------------</v>
      </c>
      <c r="C446" s="6" t="str">
        <f>Liste!$C$9</f>
        <v>Junioren</v>
      </c>
      <c r="D446" t="str">
        <f>Liste!$A$3</f>
        <v>Bury </v>
      </c>
      <c r="E446" s="67"/>
      <c r="G446" s="88">
        <f>Liste!$AI$9</f>
        <v>0</v>
      </c>
    </row>
    <row r="447" spans="1:7" ht="12.75">
      <c r="A447" s="7">
        <f t="shared" si="11"/>
        <v>17</v>
      </c>
      <c r="B447" s="28" t="str">
        <f>Liste!$B$10</f>
        <v>------------</v>
      </c>
      <c r="C447" s="6" t="str">
        <f>Liste!$C$10</f>
        <v>Junioren</v>
      </c>
      <c r="D447" t="str">
        <f>Liste!$A$3</f>
        <v>Bury </v>
      </c>
      <c r="E447" s="67"/>
      <c r="G447" s="88">
        <f>Liste!$AI$10</f>
        <v>0</v>
      </c>
    </row>
    <row r="448" spans="1:7" ht="12.75">
      <c r="A448" s="7">
        <f t="shared" si="11"/>
        <v>17</v>
      </c>
      <c r="B448" s="28" t="str">
        <f>Liste!$B$28</f>
        <v>-------------------</v>
      </c>
      <c r="C448" s="6" t="str">
        <f>Liste!$C$28</f>
        <v>Junioren</v>
      </c>
      <c r="D448" t="str">
        <f>Liste!$A$23</f>
        <v>-------</v>
      </c>
      <c r="E448" s="67"/>
      <c r="G448" s="88">
        <f>Liste!$AI$28</f>
        <v>0</v>
      </c>
    </row>
    <row r="449" spans="1:7" ht="12.75">
      <c r="A449" s="7">
        <f t="shared" si="11"/>
        <v>17</v>
      </c>
      <c r="B449" s="28" t="str">
        <f>Liste!$B$29</f>
        <v>---------------------</v>
      </c>
      <c r="C449" s="6" t="str">
        <f>Liste!$C$29</f>
        <v>Junioren</v>
      </c>
      <c r="D449" t="str">
        <f>Liste!$A$23</f>
        <v>-------</v>
      </c>
      <c r="E449" s="67"/>
      <c r="G449" s="88">
        <f>Liste!$AI$29</f>
        <v>0</v>
      </c>
    </row>
    <row r="450" spans="1:7" ht="12.75">
      <c r="A450" s="7">
        <f t="shared" si="11"/>
        <v>17</v>
      </c>
      <c r="B450" s="28" t="str">
        <f>Liste!$B$30</f>
        <v>---------------</v>
      </c>
      <c r="C450" s="6" t="str">
        <f>Liste!$C$30</f>
        <v>Junioren</v>
      </c>
      <c r="D450" t="str">
        <f>Liste!$A$23</f>
        <v>-------</v>
      </c>
      <c r="E450" s="67"/>
      <c r="G450" s="88">
        <f>Liste!$AI$30</f>
        <v>0</v>
      </c>
    </row>
    <row r="451" spans="1:7" ht="12.75">
      <c r="A451" s="7">
        <f t="shared" si="11"/>
        <v>17</v>
      </c>
      <c r="B451" s="28" t="str">
        <f>Liste!$B$40</f>
        <v>---------------</v>
      </c>
      <c r="C451" s="6" t="str">
        <f>Liste!$C$40</f>
        <v>Junioren</v>
      </c>
      <c r="D451" s="28" t="str">
        <f>Liste!$A$33</f>
        <v>Brno</v>
      </c>
      <c r="E451" s="67"/>
      <c r="G451" s="88">
        <f>Liste!$AI$40</f>
        <v>0</v>
      </c>
    </row>
    <row r="452" spans="1:7" ht="12.75">
      <c r="A452" s="7">
        <f t="shared" si="11"/>
        <v>17</v>
      </c>
      <c r="B452" s="28" t="str">
        <f>Liste!$B$48</f>
        <v>---------------</v>
      </c>
      <c r="C452" s="6" t="str">
        <f>Liste!$C$48</f>
        <v>Junioren</v>
      </c>
      <c r="D452" t="str">
        <f>Liste!$A$43</f>
        <v>--------------</v>
      </c>
      <c r="E452" s="67"/>
      <c r="G452" s="88">
        <f>Liste!$AI$48</f>
        <v>0</v>
      </c>
    </row>
    <row r="453" spans="1:7" ht="12.75">
      <c r="A453" s="7">
        <f t="shared" si="11"/>
        <v>17</v>
      </c>
      <c r="B453" s="28" t="str">
        <f>Liste!$B$49</f>
        <v>-----------------</v>
      </c>
      <c r="C453" s="6" t="str">
        <f>Liste!$C$49</f>
        <v>Junioren</v>
      </c>
      <c r="D453" t="str">
        <f>Liste!$A$43</f>
        <v>--------------</v>
      </c>
      <c r="E453" s="67"/>
      <c r="G453" s="88">
        <f>Liste!$AI$49</f>
        <v>0</v>
      </c>
    </row>
    <row r="454" spans="1:7" ht="12.75">
      <c r="A454" s="7">
        <f t="shared" si="11"/>
        <v>17</v>
      </c>
      <c r="B454" s="28" t="str">
        <f>Liste!$B$50</f>
        <v>---------------------</v>
      </c>
      <c r="C454" s="6" t="str">
        <f>Liste!$C$50</f>
        <v>Junioren</v>
      </c>
      <c r="D454" t="str">
        <f>Liste!$A$43</f>
        <v>--------------</v>
      </c>
      <c r="E454" s="67"/>
      <c r="G454" s="88">
        <f>Liste!$AI$50</f>
        <v>0</v>
      </c>
    </row>
    <row r="455" spans="1:7" ht="12.75">
      <c r="A455" s="7">
        <f t="shared" si="11"/>
        <v>17</v>
      </c>
      <c r="B455" s="28" t="str">
        <f>Liste!$B$78</f>
        <v>---------------</v>
      </c>
      <c r="C455" s="6" t="str">
        <f>Liste!$C$78</f>
        <v>Junioren</v>
      </c>
      <c r="D455" t="str">
        <f>Liste!$A$73</f>
        <v>Sportunion 3</v>
      </c>
      <c r="E455" s="67"/>
      <c r="G455" s="88">
        <f>Liste!$AI$78</f>
        <v>0</v>
      </c>
    </row>
    <row r="456" spans="1:7" ht="12.75">
      <c r="A456" s="7">
        <f t="shared" si="11"/>
        <v>17</v>
      </c>
      <c r="B456" s="28" t="str">
        <f>Liste!$B$79</f>
        <v>-------------------</v>
      </c>
      <c r="C456" s="6" t="str">
        <f>Liste!$C$79</f>
        <v>Junioren</v>
      </c>
      <c r="D456" t="str">
        <f>Liste!$A$73</f>
        <v>Sportunion 3</v>
      </c>
      <c r="E456" s="67"/>
      <c r="G456" s="88">
        <f>Liste!$AI$79</f>
        <v>0</v>
      </c>
    </row>
    <row r="457" spans="1:7" ht="12.75">
      <c r="A457" s="7">
        <f t="shared" si="11"/>
        <v>17</v>
      </c>
      <c r="B457" s="28" t="str">
        <f>Liste!$B$80</f>
        <v>-----------------</v>
      </c>
      <c r="C457" s="6" t="str">
        <f>Liste!$C$80</f>
        <v>Junioren</v>
      </c>
      <c r="D457" t="str">
        <f>Liste!$A$73</f>
        <v>Sportunion 3</v>
      </c>
      <c r="E457" s="67"/>
      <c r="G457" s="88">
        <f>Liste!$AI$80</f>
        <v>0</v>
      </c>
    </row>
    <row r="458" spans="1:7" ht="12.75">
      <c r="A458" s="7">
        <f t="shared" si="11"/>
        <v>17</v>
      </c>
      <c r="B458" s="28" t="str">
        <f>Liste!$B$88</f>
        <v>--------------</v>
      </c>
      <c r="C458" s="6" t="str">
        <f>Liste!$C$88</f>
        <v>Junioren</v>
      </c>
      <c r="D458" t="str">
        <f>Liste!$A$83</f>
        <v>Sopron</v>
      </c>
      <c r="E458" s="67"/>
      <c r="G458" s="88">
        <f>Liste!$AI$88</f>
        <v>0</v>
      </c>
    </row>
    <row r="459" spans="1:7" ht="12.75">
      <c r="A459" s="7">
        <f t="shared" si="11"/>
        <v>17</v>
      </c>
      <c r="B459" s="28" t="str">
        <f>Liste!$B$90</f>
        <v>-------------</v>
      </c>
      <c r="C459" s="6" t="str">
        <f>Liste!$C$90</f>
        <v>Junioren</v>
      </c>
      <c r="D459" t="str">
        <f>Liste!$A$83</f>
        <v>Sopron</v>
      </c>
      <c r="E459" s="67"/>
      <c r="G459" s="88">
        <f>Liste!$AI$90</f>
        <v>0</v>
      </c>
    </row>
    <row r="460" spans="1:7" ht="12.75">
      <c r="A460" s="7">
        <f t="shared" si="11"/>
        <v>17</v>
      </c>
      <c r="B460" s="93" t="str">
        <f>Liste!$B$108</f>
        <v>---------------</v>
      </c>
      <c r="C460" s="6" t="str">
        <f>Liste!$C$108</f>
        <v>Junioren</v>
      </c>
      <c r="D460" t="str">
        <f>Liste!$A$103</f>
        <v>-------------</v>
      </c>
      <c r="E460" s="67"/>
      <c r="G460" s="88">
        <f>Liste!$AI$108</f>
        <v>0</v>
      </c>
    </row>
    <row r="461" spans="1:7" ht="12.75">
      <c r="A461" s="7">
        <f t="shared" si="11"/>
        <v>17</v>
      </c>
      <c r="B461" s="93" t="str">
        <f>Liste!$B$109</f>
        <v>------------------</v>
      </c>
      <c r="C461" s="6" t="str">
        <f>Liste!$C$109</f>
        <v>Junioren</v>
      </c>
      <c r="D461" t="str">
        <f>Liste!$A$103</f>
        <v>-------------</v>
      </c>
      <c r="E461" s="67"/>
      <c r="G461" s="88">
        <f>Liste!$AI$109</f>
        <v>0</v>
      </c>
    </row>
    <row r="462" spans="1:7" ht="12.75">
      <c r="A462" s="7">
        <f t="shared" si="11"/>
        <v>17</v>
      </c>
      <c r="B462" s="93" t="str">
        <f>Liste!$B$110</f>
        <v>-------------</v>
      </c>
      <c r="C462" s="6" t="str">
        <f>Liste!$C$110</f>
        <v>Junioren</v>
      </c>
      <c r="D462" t="str">
        <f>Liste!$A$103</f>
        <v>-------------</v>
      </c>
      <c r="E462" s="67"/>
      <c r="G462" s="88">
        <f>Liste!$AI$110</f>
        <v>0</v>
      </c>
    </row>
    <row r="463" spans="1:7" ht="12.75">
      <c r="A463" s="7">
        <f t="shared" si="11"/>
        <v>17</v>
      </c>
      <c r="B463" s="93" t="str">
        <f>Liste!$B$118</f>
        <v>------------------------</v>
      </c>
      <c r="C463" s="6" t="str">
        <f>Liste!$C$118</f>
        <v>Junioren</v>
      </c>
      <c r="D463" t="str">
        <f>Liste!$A$113</f>
        <v>------</v>
      </c>
      <c r="G463" s="88">
        <f>Liste!$AI$118</f>
        <v>0</v>
      </c>
    </row>
    <row r="464" spans="1:7" ht="12.75">
      <c r="A464" s="7">
        <f t="shared" si="11"/>
        <v>17</v>
      </c>
      <c r="B464" s="93" t="str">
        <f>Liste!$B$119</f>
        <v>------------------------</v>
      </c>
      <c r="C464" s="6" t="str">
        <f>Liste!$C$119</f>
        <v>Junioren</v>
      </c>
      <c r="D464" t="str">
        <f>Liste!$A$113</f>
        <v>------</v>
      </c>
      <c r="G464" s="88">
        <f>Liste!$AI$119</f>
        <v>0</v>
      </c>
    </row>
    <row r="465" spans="1:7" ht="12.75">
      <c r="A465" s="7">
        <f t="shared" si="11"/>
        <v>17</v>
      </c>
      <c r="B465" s="93" t="str">
        <f>Liste!$B$120</f>
        <v>------------------------</v>
      </c>
      <c r="C465" s="6" t="str">
        <f>Liste!$C$120</f>
        <v>Junioren</v>
      </c>
      <c r="D465" t="str">
        <f>Liste!$A$113</f>
        <v>------</v>
      </c>
      <c r="G465" s="88">
        <f>Liste!$AI$120</f>
        <v>0</v>
      </c>
    </row>
    <row r="466" spans="1:7" ht="12.75">
      <c r="A466" s="7">
        <f t="shared" si="11"/>
        <v>17</v>
      </c>
      <c r="B466" s="28" t="str">
        <f>Liste!$B$128</f>
        <v>-----------------</v>
      </c>
      <c r="C466" s="6" t="str">
        <f>Liste!$C$128</f>
        <v>Junioren</v>
      </c>
      <c r="D466" t="str">
        <f>Liste!$A$123</f>
        <v>-------------</v>
      </c>
      <c r="G466" s="88">
        <f>Liste!$AI$128</f>
        <v>0</v>
      </c>
    </row>
    <row r="467" spans="1:7" ht="12.75">
      <c r="A467" s="7">
        <f t="shared" si="11"/>
        <v>17</v>
      </c>
      <c r="B467" s="28" t="str">
        <f>Liste!$B$129</f>
        <v>------------------</v>
      </c>
      <c r="C467" s="6" t="str">
        <f>Liste!$C$129</f>
        <v>Junioren</v>
      </c>
      <c r="D467" t="str">
        <f>Liste!$A$123</f>
        <v>-------------</v>
      </c>
      <c r="G467" s="88">
        <f>Liste!$AI$129</f>
        <v>0</v>
      </c>
    </row>
    <row r="468" spans="1:7" ht="12.75">
      <c r="A468" s="7">
        <f t="shared" si="11"/>
        <v>17</v>
      </c>
      <c r="B468" s="28" t="str">
        <f>Liste!$B$130</f>
        <v>---------------------</v>
      </c>
      <c r="C468" s="6" t="str">
        <f>Liste!$C$130</f>
        <v>Junioren</v>
      </c>
      <c r="D468" t="str">
        <f>Liste!$A$123</f>
        <v>-------------</v>
      </c>
      <c r="G468" s="88">
        <f>Liste!$AI$130</f>
        <v>0</v>
      </c>
    </row>
    <row r="469" spans="1:7" ht="12.75">
      <c r="A469" s="7">
        <f t="shared" si="11"/>
        <v>17</v>
      </c>
      <c r="B469" s="93" t="str">
        <f>Liste!$B$138</f>
        <v>----------------</v>
      </c>
      <c r="C469" s="6" t="str">
        <f>Liste!$C$138</f>
        <v>Junioren</v>
      </c>
      <c r="D469" t="str">
        <f>Liste!$A$133</f>
        <v>-------------</v>
      </c>
      <c r="G469" s="88">
        <f>Liste!$AI$138</f>
        <v>0</v>
      </c>
    </row>
    <row r="470" spans="1:7" ht="12.75">
      <c r="A470" s="7">
        <f t="shared" si="11"/>
        <v>17</v>
      </c>
      <c r="B470" s="93" t="str">
        <f>Liste!$B$139</f>
        <v>----------------</v>
      </c>
      <c r="C470" s="6" t="str">
        <f>Liste!$C$139</f>
        <v>Junioren</v>
      </c>
      <c r="D470" t="str">
        <f>Liste!$A$133</f>
        <v>-------------</v>
      </c>
      <c r="G470" s="88">
        <f>Liste!$AI$139</f>
        <v>0</v>
      </c>
    </row>
    <row r="471" spans="1:7" ht="12.75">
      <c r="A471" s="7">
        <f t="shared" si="11"/>
        <v>17</v>
      </c>
      <c r="B471" s="93" t="str">
        <f>Liste!$B$140</f>
        <v>----------------</v>
      </c>
      <c r="C471" s="6" t="str">
        <f>Liste!$C$140</f>
        <v>Junioren</v>
      </c>
      <c r="D471" t="str">
        <f>Liste!$A$133</f>
        <v>-------------</v>
      </c>
      <c r="G471" s="88">
        <f>Liste!$AI$140</f>
        <v>0</v>
      </c>
    </row>
    <row r="487" spans="1:7" s="21" customFormat="1" ht="12.75">
      <c r="A487"/>
      <c r="B487"/>
      <c r="C487" s="7"/>
      <c r="D487"/>
      <c r="E487" s="6"/>
      <c r="F487" s="6"/>
      <c r="G487" s="7"/>
    </row>
    <row r="488" spans="1:7" s="21" customFormat="1" ht="12.75">
      <c r="A488"/>
      <c r="B488"/>
      <c r="C488" s="7"/>
      <c r="D488"/>
      <c r="E488" s="6"/>
      <c r="F488" s="6"/>
      <c r="G488" s="7"/>
    </row>
    <row r="489" spans="1:7" s="21" customFormat="1" ht="12.75">
      <c r="A489"/>
      <c r="B489"/>
      <c r="C489" s="7"/>
      <c r="D489"/>
      <c r="E489" s="6"/>
      <c r="F489" s="6"/>
      <c r="G489" s="7"/>
    </row>
    <row r="490" spans="1:7" s="21" customFormat="1" ht="12.75">
      <c r="A490"/>
      <c r="B490"/>
      <c r="C490" s="7"/>
      <c r="D490"/>
      <c r="E490" s="6"/>
      <c r="F490" s="6"/>
      <c r="G490" s="7"/>
    </row>
    <row r="491" spans="1:7" s="21" customFormat="1" ht="12.75">
      <c r="A491"/>
      <c r="B491"/>
      <c r="C491" s="7"/>
      <c r="D491"/>
      <c r="E491" s="6"/>
      <c r="F491" s="6"/>
      <c r="G491" s="7"/>
    </row>
    <row r="492" spans="1:7" s="21" customFormat="1" ht="12.75">
      <c r="A492"/>
      <c r="B492"/>
      <c r="C492" s="7"/>
      <c r="D492"/>
      <c r="E492" s="6"/>
      <c r="F492" s="6"/>
      <c r="G492" s="7"/>
    </row>
    <row r="493" spans="1:7" s="21" customFormat="1" ht="12.75">
      <c r="A493"/>
      <c r="B493"/>
      <c r="C493" s="7"/>
      <c r="D493"/>
      <c r="E493" s="6"/>
      <c r="F493" s="6"/>
      <c r="G493" s="7"/>
    </row>
    <row r="494" spans="1:7" s="21" customFormat="1" ht="12.75">
      <c r="A494"/>
      <c r="B494"/>
      <c r="C494" s="7"/>
      <c r="D494"/>
      <c r="E494" s="6"/>
      <c r="F494" s="6"/>
      <c r="G494" s="7"/>
    </row>
    <row r="495" spans="1:7" s="21" customFormat="1" ht="12.75">
      <c r="A495"/>
      <c r="B495"/>
      <c r="C495" s="7"/>
      <c r="D495"/>
      <c r="E495" s="6"/>
      <c r="F495" s="6"/>
      <c r="G495" s="7"/>
    </row>
    <row r="496" spans="1:7" s="21" customFormat="1" ht="12.75">
      <c r="A496"/>
      <c r="B496"/>
      <c r="C496" s="7"/>
      <c r="D496"/>
      <c r="E496" s="6"/>
      <c r="F496" s="6"/>
      <c r="G496" s="7"/>
    </row>
    <row r="497" spans="1:7" s="21" customFormat="1" ht="12.75">
      <c r="A497"/>
      <c r="B497"/>
      <c r="C497" s="7"/>
      <c r="D497"/>
      <c r="E497" s="6"/>
      <c r="F497" s="6"/>
      <c r="G497" s="7"/>
    </row>
    <row r="498" spans="1:7" s="21" customFormat="1" ht="12.75">
      <c r="A498"/>
      <c r="B498"/>
      <c r="C498" s="7"/>
      <c r="D498"/>
      <c r="E498" s="6"/>
      <c r="F498" s="6"/>
      <c r="G498" s="7"/>
    </row>
    <row r="499" spans="1:7" s="21" customFormat="1" ht="12.75">
      <c r="A499"/>
      <c r="B499"/>
      <c r="C499" s="7"/>
      <c r="D499"/>
      <c r="E499" s="6"/>
      <c r="F499" s="6"/>
      <c r="G499" s="7"/>
    </row>
  </sheetData>
  <sheetProtection/>
  <mergeCells count="16">
    <mergeCell ref="A183:G183"/>
    <mergeCell ref="A184:G184"/>
    <mergeCell ref="A1:G1"/>
    <mergeCell ref="A2:G2"/>
    <mergeCell ref="A47:G47"/>
    <mergeCell ref="A92:G92"/>
    <mergeCell ref="A93:G93"/>
    <mergeCell ref="A138:G138"/>
    <mergeCell ref="A383:G383"/>
    <mergeCell ref="A428:G428"/>
    <mergeCell ref="A275:G275"/>
    <mergeCell ref="A320:G320"/>
    <mergeCell ref="A229:G229"/>
    <mergeCell ref="A274:G274"/>
    <mergeCell ref="A365:G365"/>
    <mergeCell ref="A366:G366"/>
  </mergeCells>
  <printOptions horizontalCentered="1"/>
  <pageMargins left="0.7874015748031497" right="0.3937007874015748" top="1.3779527559055118" bottom="0.1968503937007874" header="0.11811023622047245" footer="0.11811023622047245"/>
  <pageSetup horizontalDpi="600" verticalDpi="600" orientation="portrait" paperSize="9" scale="61" r:id="rId1"/>
  <headerFooter alignWithMargins="0">
    <oddHeader>&amp;C&amp;"Arial,Fett"&amp;36
7. Gottlieb-Daimler-Cup 2009
Geräteranglisten&amp;RSchorndorf, &amp;D</oddHeader>
    <oddFooter>&amp;CSeite &amp;P von &amp;N</oddFooter>
  </headerFooter>
  <rowBreaks count="6" manualBreakCount="6">
    <brk id="91" max="6" man="1"/>
    <brk id="182" max="6" man="1"/>
    <brk id="273" max="6" man="1"/>
    <brk id="364" max="6" man="1"/>
    <brk id="382" max="6" man="1"/>
    <brk id="48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3:AJ141"/>
  <sheetViews>
    <sheetView zoomScale="80" zoomScaleNormal="80" zoomScaleSheetLayoutView="50" zoomScalePageLayoutView="42" workbookViewId="0" topLeftCell="A1">
      <pane xSplit="3" ySplit="4" topLeftCell="G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H69" activeCellId="3" sqref="J69 R69 Z69 AH69"/>
    </sheetView>
  </sheetViews>
  <sheetFormatPr defaultColWidth="11.421875" defaultRowHeight="12.75"/>
  <cols>
    <col min="1" max="1" width="4.28125" style="1" customWidth="1"/>
    <col min="2" max="2" width="40.8515625" style="0" customWidth="1"/>
    <col min="3" max="3" width="8.421875" style="6" bestFit="1" customWidth="1"/>
    <col min="4" max="4" width="8.00390625" style="0" bestFit="1" customWidth="1"/>
    <col min="5" max="9" width="4.7109375" style="0" customWidth="1"/>
    <col min="10" max="10" width="9.140625" style="0" customWidth="1"/>
    <col min="11" max="11" width="8.8515625" style="0" bestFit="1" customWidth="1"/>
    <col min="12" max="12" width="7.28125" style="0" bestFit="1" customWidth="1"/>
    <col min="13" max="17" width="4.7109375" style="0" customWidth="1"/>
    <col min="18" max="18" width="9.140625" style="0" customWidth="1"/>
    <col min="19" max="19" width="6.421875" style="0" bestFit="1" customWidth="1"/>
    <col min="20" max="20" width="7.28125" style="0" bestFit="1" customWidth="1"/>
    <col min="21" max="25" width="4.7109375" style="0" customWidth="1"/>
    <col min="26" max="26" width="9.140625" style="0" customWidth="1"/>
    <col min="27" max="27" width="8.7109375" style="0" bestFit="1" customWidth="1"/>
    <col min="28" max="28" width="7.28125" style="0" bestFit="1" customWidth="1"/>
    <col min="29" max="33" width="4.7109375" style="0" customWidth="1"/>
    <col min="34" max="34" width="9.140625" style="0" customWidth="1"/>
    <col min="35" max="35" width="13.28125" style="81" customWidth="1"/>
    <col min="36" max="36" width="7.8515625" style="81" hidden="1" customWidth="1"/>
  </cols>
  <sheetData>
    <row r="2" ht="13.5" thickBot="1"/>
    <row r="3" spans="1:36" ht="12.75" customHeight="1">
      <c r="A3" s="195" t="str">
        <f>'Manns.'!B3</f>
        <v>Bury </v>
      </c>
      <c r="B3" s="196"/>
      <c r="C3" s="199" t="s">
        <v>14</v>
      </c>
      <c r="D3" s="175" t="s">
        <v>0</v>
      </c>
      <c r="E3" s="190"/>
      <c r="F3" s="190"/>
      <c r="G3" s="190"/>
      <c r="H3" s="190"/>
      <c r="I3" s="190"/>
      <c r="J3" s="24"/>
      <c r="K3" s="175" t="s">
        <v>5</v>
      </c>
      <c r="L3" s="190"/>
      <c r="M3" s="190"/>
      <c r="N3" s="190"/>
      <c r="O3" s="190"/>
      <c r="P3" s="190"/>
      <c r="Q3" s="190"/>
      <c r="R3" s="191"/>
      <c r="S3" s="175" t="s">
        <v>6</v>
      </c>
      <c r="T3" s="190"/>
      <c r="U3" s="190"/>
      <c r="V3" s="190"/>
      <c r="W3" s="190"/>
      <c r="X3" s="190"/>
      <c r="Y3" s="190"/>
      <c r="Z3" s="191"/>
      <c r="AA3" s="206" t="s">
        <v>7</v>
      </c>
      <c r="AB3" s="187"/>
      <c r="AC3" s="187"/>
      <c r="AD3" s="187"/>
      <c r="AE3" s="187"/>
      <c r="AF3" s="187"/>
      <c r="AG3" s="187"/>
      <c r="AH3" s="207"/>
      <c r="AI3" s="185" t="s">
        <v>9</v>
      </c>
      <c r="AJ3" s="185" t="s">
        <v>10</v>
      </c>
    </row>
    <row r="4" spans="1:36" ht="13.5" customHeight="1" thickBot="1">
      <c r="A4" s="197"/>
      <c r="B4" s="198"/>
      <c r="C4" s="200"/>
      <c r="D4" s="3" t="s">
        <v>25</v>
      </c>
      <c r="E4" s="11" t="s">
        <v>27</v>
      </c>
      <c r="F4" s="12" t="s">
        <v>28</v>
      </c>
      <c r="G4" s="13" t="s">
        <v>29</v>
      </c>
      <c r="H4" s="14" t="s">
        <v>30</v>
      </c>
      <c r="I4" s="10" t="s">
        <v>31</v>
      </c>
      <c r="J4" s="25" t="s">
        <v>21</v>
      </c>
      <c r="K4" s="3" t="s">
        <v>25</v>
      </c>
      <c r="L4" s="29" t="s">
        <v>26</v>
      </c>
      <c r="M4" s="11" t="s">
        <v>27</v>
      </c>
      <c r="N4" s="12" t="s">
        <v>28</v>
      </c>
      <c r="O4" s="13" t="s">
        <v>29</v>
      </c>
      <c r="P4" s="14" t="s">
        <v>30</v>
      </c>
      <c r="Q4" s="10" t="s">
        <v>31</v>
      </c>
      <c r="R4" s="25" t="s">
        <v>21</v>
      </c>
      <c r="S4" s="3" t="s">
        <v>25</v>
      </c>
      <c r="T4" s="29" t="s">
        <v>26</v>
      </c>
      <c r="U4" s="11" t="s">
        <v>27</v>
      </c>
      <c r="V4" s="12" t="s">
        <v>28</v>
      </c>
      <c r="W4" s="13" t="s">
        <v>29</v>
      </c>
      <c r="X4" s="14" t="s">
        <v>30</v>
      </c>
      <c r="Y4" s="10" t="s">
        <v>31</v>
      </c>
      <c r="Z4" s="25" t="s">
        <v>21</v>
      </c>
      <c r="AA4" s="3" t="s">
        <v>25</v>
      </c>
      <c r="AB4" s="29" t="s">
        <v>26</v>
      </c>
      <c r="AC4" s="11" t="s">
        <v>27</v>
      </c>
      <c r="AD4" s="12" t="s">
        <v>28</v>
      </c>
      <c r="AE4" s="13" t="s">
        <v>29</v>
      </c>
      <c r="AF4" s="14" t="s">
        <v>30</v>
      </c>
      <c r="AG4" s="10" t="s">
        <v>31</v>
      </c>
      <c r="AH4" s="25" t="s">
        <v>21</v>
      </c>
      <c r="AI4" s="186"/>
      <c r="AJ4" s="186"/>
    </row>
    <row r="5" spans="1:36" ht="13.5" thickBot="1">
      <c r="A5" s="4">
        <v>1</v>
      </c>
      <c r="B5" s="62" t="str">
        <f>('Manns.'!B5)</f>
        <v>------------------</v>
      </c>
      <c r="C5" s="8" t="s">
        <v>45</v>
      </c>
      <c r="D5" s="53">
        <f>Bury!D4</f>
        <v>0</v>
      </c>
      <c r="E5" s="53">
        <f>Bury!F4</f>
        <v>0</v>
      </c>
      <c r="F5" s="53">
        <f>Bury!G4</f>
        <v>0</v>
      </c>
      <c r="G5" s="53">
        <f>Bury!H4</f>
        <v>0</v>
      </c>
      <c r="H5" s="53">
        <f>Bury!I4</f>
        <v>0</v>
      </c>
      <c r="I5" s="53">
        <f>Bury!J4</f>
        <v>0</v>
      </c>
      <c r="J5" s="26">
        <f>Bury!K4</f>
      </c>
      <c r="K5" s="53">
        <f>Bury!D14</f>
        <v>0</v>
      </c>
      <c r="L5" s="53">
        <f>Bury!E14</f>
        <v>0</v>
      </c>
      <c r="M5" s="53">
        <f>Bury!F14</f>
        <v>0</v>
      </c>
      <c r="N5" s="53">
        <f>Bury!G14</f>
        <v>0</v>
      </c>
      <c r="O5" s="53">
        <f>Bury!H14</f>
        <v>0</v>
      </c>
      <c r="P5" s="53">
        <f>Bury!I14</f>
        <v>0</v>
      </c>
      <c r="Q5" s="53">
        <f>Bury!J14</f>
        <v>0</v>
      </c>
      <c r="R5" s="26">
        <f>Bury!K14</f>
      </c>
      <c r="S5" s="53">
        <f>Bury!D24</f>
        <v>0</v>
      </c>
      <c r="T5" s="53">
        <f>Bury!E24</f>
        <v>0</v>
      </c>
      <c r="U5" s="53">
        <f>Bury!F24</f>
        <v>0</v>
      </c>
      <c r="V5" s="53">
        <f>Bury!G24</f>
        <v>0</v>
      </c>
      <c r="W5" s="53">
        <f>Bury!H24</f>
        <v>0</v>
      </c>
      <c r="X5" s="53">
        <f>Bury!I24</f>
        <v>0</v>
      </c>
      <c r="Y5" s="53">
        <f>Bury!J24</f>
        <v>0</v>
      </c>
      <c r="Z5" s="26">
        <f>Bury!K24</f>
      </c>
      <c r="AA5" s="53">
        <f>Bury!D34</f>
        <v>0</v>
      </c>
      <c r="AB5" s="53">
        <f>Bury!E34</f>
        <v>0</v>
      </c>
      <c r="AC5" s="53">
        <f>Bury!F34</f>
        <v>0</v>
      </c>
      <c r="AD5" s="53">
        <f>Bury!G34</f>
        <v>0</v>
      </c>
      <c r="AE5" s="53">
        <f>Bury!H34</f>
        <v>0</v>
      </c>
      <c r="AF5" s="53">
        <f>Bury!I34</f>
        <v>0</v>
      </c>
      <c r="AG5" s="53">
        <f>Bury!J34</f>
        <v>0</v>
      </c>
      <c r="AH5" s="26">
        <f>Bury!K34</f>
      </c>
      <c r="AI5" s="86">
        <f aca="true" t="shared" si="0" ref="AI5:AI10">SUM(J5,R5,Z5,AH5)</f>
        <v>0</v>
      </c>
      <c r="AJ5" s="85" t="e">
        <f>IF(COUNT(AI5)&gt;0,RANK(AI5,(#REF!,$AI$5:$AI$10,$AI$15:$AI25,$AI$25:$AI$30,$AI$35:$AI$40,$AI$45:$AI$50,$AI$60:$AI62,$AI$65:$AI$70,$AI$75:$AI$80,$AI$85:$AI$90,#REF!,#REF!),0)," ")</f>
        <v>#REF!</v>
      </c>
    </row>
    <row r="6" spans="1:36" ht="13.5" thickBot="1">
      <c r="A6" s="4">
        <v>2</v>
      </c>
      <c r="B6" s="62" t="str">
        <f>('Manns.'!B6)</f>
        <v>Rachel Waddigton</v>
      </c>
      <c r="C6" s="8" t="s">
        <v>45</v>
      </c>
      <c r="D6" s="53">
        <f>Bury!D5</f>
        <v>4.2</v>
      </c>
      <c r="E6" s="53">
        <f>Bury!F5</f>
        <v>2.5</v>
      </c>
      <c r="F6" s="53">
        <f>Bury!G5</f>
        <v>2.8</v>
      </c>
      <c r="G6" s="53">
        <f>Bury!H5</f>
        <v>0</v>
      </c>
      <c r="H6" s="53">
        <f>Bury!I5</f>
        <v>0</v>
      </c>
      <c r="I6" s="53">
        <f>Bury!J5</f>
        <v>0</v>
      </c>
      <c r="J6" s="26">
        <f>Bury!K5</f>
        <v>11.55</v>
      </c>
      <c r="K6" s="53">
        <f>Bury!D15</f>
        <v>2.3</v>
      </c>
      <c r="L6" s="53">
        <f>Bury!E15</f>
        <v>10</v>
      </c>
      <c r="M6" s="53">
        <f>Bury!F15</f>
        <v>3.6</v>
      </c>
      <c r="N6" s="53">
        <f>Bury!G15</f>
        <v>3.8</v>
      </c>
      <c r="O6" s="53">
        <f>Bury!H15</f>
        <v>4.2</v>
      </c>
      <c r="P6" s="53">
        <f>Bury!I15</f>
        <v>3.8</v>
      </c>
      <c r="Q6" s="53">
        <f>Bury!J15</f>
        <v>0</v>
      </c>
      <c r="R6" s="26">
        <f>Bury!K15</f>
        <v>8.5</v>
      </c>
      <c r="S6" s="53">
        <f>Bury!D25</f>
        <v>3.5</v>
      </c>
      <c r="T6" s="53">
        <f>Bury!E25</f>
        <v>10</v>
      </c>
      <c r="U6" s="53">
        <f>Bury!F25</f>
        <v>2.6</v>
      </c>
      <c r="V6" s="53">
        <f>Bury!G25</f>
        <v>2.2</v>
      </c>
      <c r="W6" s="53">
        <f>Bury!H25</f>
        <v>2.4</v>
      </c>
      <c r="X6" s="53">
        <f>Bury!I25</f>
        <v>2.2</v>
      </c>
      <c r="Y6" s="53">
        <f>Bury!J25</f>
        <v>0</v>
      </c>
      <c r="Z6" s="26">
        <f>Bury!K25</f>
        <v>11.2</v>
      </c>
      <c r="AA6" s="53">
        <f>Bury!D35</f>
        <v>3.6</v>
      </c>
      <c r="AB6" s="53">
        <f>Bury!E35</f>
        <v>10</v>
      </c>
      <c r="AC6" s="53">
        <f>Bury!F35</f>
        <v>2.7</v>
      </c>
      <c r="AD6" s="53">
        <f>Bury!G35</f>
        <v>2.8</v>
      </c>
      <c r="AE6" s="53">
        <f>Bury!H35</f>
        <v>2.5</v>
      </c>
      <c r="AF6" s="53">
        <f>Bury!I35</f>
        <v>2.4</v>
      </c>
      <c r="AG6" s="53">
        <f>Bury!J35</f>
        <v>0</v>
      </c>
      <c r="AH6" s="26">
        <f>Bury!K35</f>
        <v>11</v>
      </c>
      <c r="AI6" s="86">
        <f t="shared" si="0"/>
        <v>42.25</v>
      </c>
      <c r="AJ6" s="85"/>
    </row>
    <row r="7" spans="1:36" ht="13.5" thickBot="1">
      <c r="A7" s="4">
        <v>3</v>
      </c>
      <c r="B7" s="62" t="str">
        <f>('Manns.'!B7)</f>
        <v>Jessica Bond</v>
      </c>
      <c r="C7" s="8" t="s">
        <v>45</v>
      </c>
      <c r="D7" s="53">
        <f>Bury!D6</f>
        <v>4.2</v>
      </c>
      <c r="E7" s="53">
        <f>Bury!F6</f>
        <v>2.1</v>
      </c>
      <c r="F7" s="53">
        <f>Bury!G6</f>
        <v>2.1</v>
      </c>
      <c r="G7" s="53">
        <f>Bury!H6</f>
        <v>0</v>
      </c>
      <c r="H7" s="53">
        <f>Bury!I6</f>
        <v>0</v>
      </c>
      <c r="I7" s="53">
        <f>Bury!J6</f>
        <v>0</v>
      </c>
      <c r="J7" s="26">
        <f>Bury!K6</f>
        <v>12.1</v>
      </c>
      <c r="K7" s="53">
        <f>Bury!D16</f>
        <v>1.7</v>
      </c>
      <c r="L7" s="53">
        <f>Bury!E16</f>
        <v>10</v>
      </c>
      <c r="M7" s="53">
        <f>Bury!F16</f>
        <v>2.9</v>
      </c>
      <c r="N7" s="53">
        <f>Bury!G16</f>
        <v>2.7</v>
      </c>
      <c r="O7" s="53">
        <f>Bury!H16</f>
        <v>2.8</v>
      </c>
      <c r="P7" s="53">
        <f>Bury!I16</f>
        <v>2.9</v>
      </c>
      <c r="Q7" s="53">
        <f>Bury!J16</f>
        <v>0</v>
      </c>
      <c r="R7" s="26">
        <f>Bury!K16</f>
        <v>8.85</v>
      </c>
      <c r="S7" s="53">
        <f>Bury!D26</f>
        <v>2.9</v>
      </c>
      <c r="T7" s="53">
        <f>Bury!E26</f>
        <v>10</v>
      </c>
      <c r="U7" s="53">
        <f>Bury!F26</f>
        <v>2.8</v>
      </c>
      <c r="V7" s="53">
        <f>Bury!G26</f>
        <v>2.4</v>
      </c>
      <c r="W7" s="53">
        <f>Bury!H26</f>
        <v>2.9</v>
      </c>
      <c r="X7" s="53">
        <f>Bury!I26</f>
        <v>2.5</v>
      </c>
      <c r="Y7" s="53">
        <f>Bury!J26</f>
        <v>0</v>
      </c>
      <c r="Z7" s="26">
        <f>Bury!K26</f>
        <v>10.25</v>
      </c>
      <c r="AA7" s="53">
        <f>Bury!D36</f>
        <v>3.6</v>
      </c>
      <c r="AB7" s="53">
        <f>Bury!E36</f>
        <v>10</v>
      </c>
      <c r="AC7" s="53">
        <f>Bury!F36</f>
        <v>3.8</v>
      </c>
      <c r="AD7" s="53">
        <f>Bury!G36</f>
        <v>3.6</v>
      </c>
      <c r="AE7" s="53">
        <f>Bury!H36</f>
        <v>3.9</v>
      </c>
      <c r="AF7" s="53">
        <f>Bury!I36</f>
        <v>4.1</v>
      </c>
      <c r="AG7" s="53">
        <f>Bury!J36</f>
        <v>0</v>
      </c>
      <c r="AH7" s="26">
        <f>Bury!K36</f>
        <v>9.75</v>
      </c>
      <c r="AI7" s="86">
        <f t="shared" si="0"/>
        <v>40.95</v>
      </c>
      <c r="AJ7" s="85" t="e">
        <f>IF(COUNT(AI7)&gt;0,RANK(AI7,(#REF!,$AI$5:$AI$10,$AI$15:$AI27,$AI$25:$AI$30,$AI$35:$AI$40,$AI$45:$AI$50,$AI$60:$AI63,$AI$65:$AI$70,$AI$75:$AI$80,$AI$85:$AI$90,#REF!,#REF!),0)," ")</f>
        <v>#REF!</v>
      </c>
    </row>
    <row r="8" spans="1:36" ht="13.5" thickBot="1">
      <c r="A8" s="4">
        <v>4</v>
      </c>
      <c r="B8" s="62" t="str">
        <f>('Manns.'!B8)</f>
        <v>Megan Roberts</v>
      </c>
      <c r="C8" s="8" t="s">
        <v>78</v>
      </c>
      <c r="D8" s="53">
        <f>Bury!D7</f>
        <v>3</v>
      </c>
      <c r="E8" s="53">
        <f>Bury!F7</f>
        <v>1.7</v>
      </c>
      <c r="F8" s="53">
        <f>Bury!G7</f>
        <v>1.7</v>
      </c>
      <c r="G8" s="53">
        <f>Bury!H7</f>
        <v>0</v>
      </c>
      <c r="H8" s="53">
        <f>Bury!I7</f>
        <v>0</v>
      </c>
      <c r="I8" s="53">
        <f>Bury!J7</f>
        <v>0</v>
      </c>
      <c r="J8" s="26">
        <f>Bury!K7</f>
        <v>11.3</v>
      </c>
      <c r="K8" s="53">
        <f>Bury!D17</f>
        <v>0.7</v>
      </c>
      <c r="L8" s="53">
        <f>Bury!E17</f>
        <v>6</v>
      </c>
      <c r="M8" s="53">
        <f>Bury!F17</f>
        <v>4.1</v>
      </c>
      <c r="N8" s="53">
        <f>Bury!G17</f>
        <v>4.3</v>
      </c>
      <c r="O8" s="53">
        <f>Bury!H17</f>
        <v>4.6</v>
      </c>
      <c r="P8" s="53">
        <f>Bury!I17</f>
        <v>4.2</v>
      </c>
      <c r="Q8" s="53">
        <f>Bury!J17</f>
        <v>0</v>
      </c>
      <c r="R8" s="26">
        <f>Bury!K17</f>
        <v>2.45</v>
      </c>
      <c r="S8" s="53">
        <f>Bury!D27</f>
        <v>2.3</v>
      </c>
      <c r="T8" s="53">
        <f>Bury!E27</f>
        <v>10</v>
      </c>
      <c r="U8" s="53">
        <f>Bury!F27</f>
        <v>3.4</v>
      </c>
      <c r="V8" s="53">
        <f>Bury!G27</f>
        <v>3.5</v>
      </c>
      <c r="W8" s="53">
        <f>Bury!H27</f>
        <v>3.3</v>
      </c>
      <c r="X8" s="53">
        <f>Bury!I27</f>
        <v>3.6</v>
      </c>
      <c r="Y8" s="53">
        <f>Bury!J27</f>
        <v>0</v>
      </c>
      <c r="Z8" s="26">
        <f>Bury!K27</f>
        <v>8.85</v>
      </c>
      <c r="AA8" s="53">
        <f>Bury!D37</f>
        <v>2.7</v>
      </c>
      <c r="AB8" s="53">
        <f>Bury!E37</f>
        <v>10</v>
      </c>
      <c r="AC8" s="53">
        <f>Bury!F37</f>
        <v>3.4</v>
      </c>
      <c r="AD8" s="53">
        <f>Bury!G37</f>
        <v>3.6</v>
      </c>
      <c r="AE8" s="53">
        <f>Bury!H37</f>
        <v>3.3</v>
      </c>
      <c r="AF8" s="53">
        <f>Bury!I37</f>
        <v>3</v>
      </c>
      <c r="AG8" s="53">
        <f>Bury!J37</f>
        <v>0</v>
      </c>
      <c r="AH8" s="26">
        <f>Bury!K37</f>
        <v>9.35</v>
      </c>
      <c r="AI8" s="86">
        <f t="shared" si="0"/>
        <v>31.950000000000003</v>
      </c>
      <c r="AJ8" s="85"/>
    </row>
    <row r="9" spans="1:36" ht="13.5" thickBot="1">
      <c r="A9" s="4">
        <v>5</v>
      </c>
      <c r="B9" s="62" t="str">
        <f>('Manns.'!B9)</f>
        <v>-------------</v>
      </c>
      <c r="C9" s="8" t="s">
        <v>78</v>
      </c>
      <c r="D9" s="53">
        <f>Bury!D8</f>
        <v>0</v>
      </c>
      <c r="E9" s="53">
        <f>Bury!F8</f>
        <v>0</v>
      </c>
      <c r="F9" s="53">
        <f>Bury!G8</f>
        <v>0</v>
      </c>
      <c r="G9" s="53">
        <f>Bury!H8</f>
        <v>0</v>
      </c>
      <c r="H9" s="53">
        <f>Bury!I8</f>
        <v>0</v>
      </c>
      <c r="I9" s="53">
        <f>Bury!J8</f>
        <v>0</v>
      </c>
      <c r="J9" s="26">
        <f>Bury!K8</f>
      </c>
      <c r="K9" s="53">
        <f>Bury!D18</f>
        <v>0</v>
      </c>
      <c r="L9" s="53">
        <f>Bury!E18</f>
        <v>0</v>
      </c>
      <c r="M9" s="53">
        <f>Bury!F18</f>
        <v>0</v>
      </c>
      <c r="N9" s="53">
        <f>Bury!G18</f>
        <v>0</v>
      </c>
      <c r="O9" s="53">
        <f>Bury!H18</f>
        <v>0</v>
      </c>
      <c r="P9" s="53">
        <f>Bury!I18</f>
        <v>0</v>
      </c>
      <c r="Q9" s="53">
        <f>Bury!J18</f>
        <v>0</v>
      </c>
      <c r="R9" s="26">
        <f>Bury!K18</f>
      </c>
      <c r="S9" s="53">
        <f>Bury!D28</f>
        <v>0</v>
      </c>
      <c r="T9" s="53">
        <f>Bury!E28</f>
        <v>0</v>
      </c>
      <c r="U9" s="53">
        <f>Bury!F28</f>
        <v>0</v>
      </c>
      <c r="V9" s="53">
        <f>Bury!G28</f>
        <v>0</v>
      </c>
      <c r="W9" s="53">
        <f>Bury!H28</f>
        <v>0</v>
      </c>
      <c r="X9" s="53">
        <f>Bury!I28</f>
        <v>0</v>
      </c>
      <c r="Y9" s="53">
        <f>Bury!J28</f>
        <v>0</v>
      </c>
      <c r="Z9" s="26">
        <f>Bury!K28</f>
      </c>
      <c r="AA9" s="53">
        <f>Bury!D38</f>
        <v>0</v>
      </c>
      <c r="AB9" s="53">
        <f>Bury!E38</f>
        <v>0</v>
      </c>
      <c r="AC9" s="53">
        <f>Bury!F38</f>
        <v>0</v>
      </c>
      <c r="AD9" s="53">
        <f>Bury!G38</f>
        <v>0</v>
      </c>
      <c r="AE9" s="53">
        <f>Bury!H38</f>
        <v>0</v>
      </c>
      <c r="AF9" s="53">
        <f>Bury!I38</f>
        <v>0</v>
      </c>
      <c r="AG9" s="53">
        <f>Bury!J38</f>
        <v>0</v>
      </c>
      <c r="AH9" s="26">
        <f>Bury!K38</f>
      </c>
      <c r="AI9" s="86">
        <f t="shared" si="0"/>
        <v>0</v>
      </c>
      <c r="AJ9" s="85" t="e">
        <f>IF(COUNT(AI9)&gt;0,RANK(AI9,(#REF!,$AI$5:$AI$10,$AI$15:$AI29,$AI$25:$AI$30,$AI$35:$AI$40,$AI$45:$AI$50,$AI$60:$AI64,$AI$65:$AI$70,$AI$75:$AI$80,$AI$85:$AI$90,#REF!,#REF!),0)," ")</f>
        <v>#REF!</v>
      </c>
    </row>
    <row r="10" spans="1:36" ht="13.5" thickBot="1">
      <c r="A10" s="4">
        <v>6</v>
      </c>
      <c r="B10" s="62" t="str">
        <f>('Manns.'!B10)</f>
        <v>------------</v>
      </c>
      <c r="C10" s="8" t="s">
        <v>78</v>
      </c>
      <c r="D10" s="53">
        <f>Bury!D9</f>
        <v>0</v>
      </c>
      <c r="E10" s="53">
        <f>Bury!F9</f>
        <v>0</v>
      </c>
      <c r="F10" s="53">
        <f>Bury!G9</f>
        <v>0</v>
      </c>
      <c r="G10" s="53">
        <f>Bury!H9</f>
        <v>0</v>
      </c>
      <c r="H10" s="53">
        <f>Bury!I9</f>
        <v>0</v>
      </c>
      <c r="I10" s="53">
        <f>Bury!J9</f>
        <v>0</v>
      </c>
      <c r="J10" s="26">
        <f>Bury!K9</f>
      </c>
      <c r="K10" s="53">
        <f>Bury!D19</f>
        <v>0</v>
      </c>
      <c r="L10" s="53">
        <f>Bury!E19</f>
        <v>0</v>
      </c>
      <c r="M10" s="53">
        <f>Bury!F19</f>
        <v>0</v>
      </c>
      <c r="N10" s="53">
        <f>Bury!G19</f>
        <v>0</v>
      </c>
      <c r="O10" s="53">
        <f>Bury!H19</f>
        <v>0</v>
      </c>
      <c r="P10" s="53">
        <f>Bury!I19</f>
        <v>0</v>
      </c>
      <c r="Q10" s="53">
        <f>Bury!J19</f>
        <v>0</v>
      </c>
      <c r="R10" s="26">
        <f>Bury!K19</f>
      </c>
      <c r="S10" s="53">
        <f>Bury!D29</f>
        <v>0</v>
      </c>
      <c r="T10" s="53">
        <f>Bury!E29</f>
        <v>0</v>
      </c>
      <c r="U10" s="53">
        <f>Bury!F29</f>
        <v>0</v>
      </c>
      <c r="V10" s="53">
        <f>Bury!G29</f>
        <v>0</v>
      </c>
      <c r="W10" s="53">
        <f>Bury!H29</f>
        <v>0</v>
      </c>
      <c r="X10" s="53">
        <f>Bury!I29</f>
        <v>0</v>
      </c>
      <c r="Y10" s="53">
        <f>Bury!J29</f>
        <v>0</v>
      </c>
      <c r="Z10" s="26">
        <f>Bury!K29</f>
      </c>
      <c r="AA10" s="53">
        <f>Bury!D39</f>
        <v>0</v>
      </c>
      <c r="AB10" s="53">
        <f>Bury!E39</f>
        <v>0</v>
      </c>
      <c r="AC10" s="53">
        <f>Bury!F39</f>
        <v>0</v>
      </c>
      <c r="AD10" s="53">
        <f>Bury!G39</f>
        <v>0</v>
      </c>
      <c r="AE10" s="53">
        <f>Bury!H39</f>
        <v>0</v>
      </c>
      <c r="AF10" s="53">
        <f>Bury!I39</f>
        <v>0</v>
      </c>
      <c r="AG10" s="53">
        <f>Bury!J39</f>
        <v>0</v>
      </c>
      <c r="AH10" s="26">
        <f>Bury!K39</f>
      </c>
      <c r="AI10" s="86">
        <f t="shared" si="0"/>
        <v>0</v>
      </c>
      <c r="AJ10" s="85" t="e">
        <f>IF(COUNT(AI10)&gt;0,RANK(AI10,(#REF!,$AI$5:$AI$10,$AI$15:$AI30,$AI$25:$AI$30,$AI$35:$AI$40,$AI$45:$AI$50,$AI$60:$AI65,$AI$65:$AI$70,$AI$75:$AI$80,$AI$85:$AI$90,#REF!,#REF!),0)," ")</f>
        <v>#REF!</v>
      </c>
    </row>
    <row r="11" spans="1:36" ht="21" customHeight="1" thickBot="1">
      <c r="A11" s="192" t="s">
        <v>8</v>
      </c>
      <c r="B11" s="193"/>
      <c r="C11" s="194"/>
      <c r="D11" s="188">
        <f>IF(COUNT(J5:J10)&gt;0,IF(COUNT(J5:J10)&gt;In_Wertung,LARGE(J5:J10,1)+LARGE(J5:J10,2)+LARGE(J5:J10,3)+IF(In_Wertung=4,LARGE(J5:J10,4),0),SUM(J5:J10))," ")</f>
        <v>34.95</v>
      </c>
      <c r="E11" s="189"/>
      <c r="F11" s="189"/>
      <c r="G11" s="189"/>
      <c r="H11" s="189"/>
      <c r="I11" s="189"/>
      <c r="J11" s="174"/>
      <c r="K11" s="188">
        <f>IF(COUNT(R5:R10)&gt;0,IF(COUNT(R5:R10)&gt;In_Wertung,LARGE(R5:R10,1)+LARGE(R5:R10,2)+LARGE(R5:R10,3)+IF(In_Wertung=4,LARGE(R5:R10,4),0),SUM(R5:R10))," ")</f>
        <v>19.8</v>
      </c>
      <c r="L11" s="189"/>
      <c r="M11" s="189"/>
      <c r="N11" s="189"/>
      <c r="O11" s="189"/>
      <c r="P11" s="189"/>
      <c r="Q11" s="189"/>
      <c r="R11" s="174"/>
      <c r="S11" s="188">
        <f>IF(COUNT(Z5:Z10)&gt;0,IF(COUNT(Z5:Z10)&gt;In_Wertung,LARGE(Z5:Z10,1)+LARGE(Z5:Z10,2)+LARGE(Z5:Z10,3)+IF(In_Wertung=4,LARGE(Z5:Z10,4),0),SUM(Z5:Z10))," ")</f>
        <v>30.299999999999997</v>
      </c>
      <c r="T11" s="189"/>
      <c r="U11" s="189"/>
      <c r="V11" s="189"/>
      <c r="W11" s="189"/>
      <c r="X11" s="189"/>
      <c r="Y11" s="189"/>
      <c r="Z11" s="176"/>
      <c r="AA11" s="188">
        <f>IF(COUNT(AH5:AH10)&gt;0,IF(COUNT(AH5:AH10)&gt;In_Wertung,LARGE(AH5:AH10,1)+LARGE(AH5:AH10,2)+LARGE(AH5:AH10,3)+IF(In_Wertung=4,LARGE(AH5:AH10,4),0),SUM(AH5:AH10))," ")</f>
        <v>30.1</v>
      </c>
      <c r="AB11" s="189"/>
      <c r="AC11" s="189"/>
      <c r="AD11" s="189"/>
      <c r="AE11" s="189"/>
      <c r="AF11" s="189"/>
      <c r="AG11" s="189"/>
      <c r="AH11" s="174"/>
      <c r="AI11" s="87">
        <f>IF(COUNT(D5:AH11)&gt;0,SUM(D11:AH11),"")</f>
        <v>115.15</v>
      </c>
      <c r="AJ11" s="84" t="e">
        <f>IF(COUNT(AI11)&gt;0,RANK(AI11,(#REF!,$AI$11,$AI$21,$AI$31,$AI$41,$AI$51,$AI$61,$AI$71,$AI$81,$AI$91,#REF!,#REF!),0),"")</f>
        <v>#REF!</v>
      </c>
    </row>
    <row r="12" ht="15" customHeight="1" thickBot="1"/>
    <row r="13" spans="1:36" ht="12.75" customHeight="1">
      <c r="A13" s="195" t="str">
        <f>'Manns.'!C3</f>
        <v>Liestal</v>
      </c>
      <c r="B13" s="196"/>
      <c r="C13" s="199" t="s">
        <v>14</v>
      </c>
      <c r="D13" s="175" t="s">
        <v>0</v>
      </c>
      <c r="E13" s="190"/>
      <c r="F13" s="190"/>
      <c r="G13" s="190"/>
      <c r="H13" s="190"/>
      <c r="I13" s="190"/>
      <c r="J13" s="24"/>
      <c r="K13" s="175" t="s">
        <v>5</v>
      </c>
      <c r="L13" s="190"/>
      <c r="M13" s="190"/>
      <c r="N13" s="190"/>
      <c r="O13" s="190"/>
      <c r="P13" s="190"/>
      <c r="Q13" s="190"/>
      <c r="R13" s="191"/>
      <c r="S13" s="175" t="s">
        <v>6</v>
      </c>
      <c r="T13" s="190"/>
      <c r="U13" s="190"/>
      <c r="V13" s="190"/>
      <c r="W13" s="190"/>
      <c r="X13" s="190"/>
      <c r="Y13" s="190"/>
      <c r="Z13" s="191"/>
      <c r="AA13" s="206" t="s">
        <v>7</v>
      </c>
      <c r="AB13" s="187"/>
      <c r="AC13" s="187"/>
      <c r="AD13" s="187"/>
      <c r="AE13" s="187"/>
      <c r="AF13" s="187"/>
      <c r="AG13" s="187"/>
      <c r="AH13" s="207"/>
      <c r="AI13" s="185" t="s">
        <v>9</v>
      </c>
      <c r="AJ13" s="185" t="s">
        <v>10</v>
      </c>
    </row>
    <row r="14" spans="1:36" ht="13.5" customHeight="1" thickBot="1">
      <c r="A14" s="197"/>
      <c r="B14" s="198"/>
      <c r="C14" s="200"/>
      <c r="D14" s="3" t="s">
        <v>25</v>
      </c>
      <c r="E14" s="11" t="s">
        <v>27</v>
      </c>
      <c r="F14" s="12" t="s">
        <v>28</v>
      </c>
      <c r="G14" s="13" t="s">
        <v>29</v>
      </c>
      <c r="H14" s="14" t="s">
        <v>30</v>
      </c>
      <c r="I14" s="10" t="s">
        <v>31</v>
      </c>
      <c r="J14" s="25" t="s">
        <v>21</v>
      </c>
      <c r="K14" s="3" t="s">
        <v>25</v>
      </c>
      <c r="L14" s="29" t="s">
        <v>26</v>
      </c>
      <c r="M14" s="11" t="s">
        <v>27</v>
      </c>
      <c r="N14" s="12" t="s">
        <v>28</v>
      </c>
      <c r="O14" s="13" t="s">
        <v>29</v>
      </c>
      <c r="P14" s="14" t="s">
        <v>30</v>
      </c>
      <c r="Q14" s="10" t="s">
        <v>31</v>
      </c>
      <c r="R14" s="25" t="s">
        <v>21</v>
      </c>
      <c r="S14" s="3" t="s">
        <v>25</v>
      </c>
      <c r="T14" s="29" t="s">
        <v>26</v>
      </c>
      <c r="U14" s="11" t="s">
        <v>27</v>
      </c>
      <c r="V14" s="12" t="s">
        <v>28</v>
      </c>
      <c r="W14" s="13" t="s">
        <v>29</v>
      </c>
      <c r="X14" s="14" t="s">
        <v>30</v>
      </c>
      <c r="Y14" s="10" t="s">
        <v>31</v>
      </c>
      <c r="Z14" s="25" t="s">
        <v>21</v>
      </c>
      <c r="AA14" s="3" t="s">
        <v>25</v>
      </c>
      <c r="AB14" s="29" t="s">
        <v>26</v>
      </c>
      <c r="AC14" s="11" t="s">
        <v>27</v>
      </c>
      <c r="AD14" s="12" t="s">
        <v>28</v>
      </c>
      <c r="AE14" s="13" t="s">
        <v>29</v>
      </c>
      <c r="AF14" s="14" t="s">
        <v>30</v>
      </c>
      <c r="AG14" s="10" t="s">
        <v>31</v>
      </c>
      <c r="AH14" s="25" t="s">
        <v>21</v>
      </c>
      <c r="AI14" s="186"/>
      <c r="AJ14" s="186"/>
    </row>
    <row r="15" spans="1:36" ht="13.5" thickBot="1">
      <c r="A15" s="4">
        <v>1</v>
      </c>
      <c r="B15" s="62" t="str">
        <f>('Manns.'!C5)</f>
        <v>-----------------</v>
      </c>
      <c r="C15" s="8" t="s">
        <v>45</v>
      </c>
      <c r="D15" s="53">
        <f>Liest!D4</f>
        <v>0</v>
      </c>
      <c r="E15" s="53">
        <f>Liest!F4</f>
        <v>0</v>
      </c>
      <c r="F15" s="53">
        <f>Liest!G4</f>
        <v>0</v>
      </c>
      <c r="G15" s="53">
        <f>Liest!H4</f>
        <v>0</v>
      </c>
      <c r="H15" s="53">
        <f>Liest!I4</f>
        <v>0</v>
      </c>
      <c r="I15" s="53">
        <f>Liest!J4</f>
        <v>0</v>
      </c>
      <c r="J15" s="26">
        <f>Liest!K4</f>
      </c>
      <c r="K15" s="53">
        <f>Liest!D14</f>
        <v>0</v>
      </c>
      <c r="L15" s="53">
        <f>Liest!E14</f>
        <v>0</v>
      </c>
      <c r="M15" s="53">
        <f>Liest!F14</f>
        <v>0</v>
      </c>
      <c r="N15" s="53">
        <f>Liest!G14</f>
        <v>0</v>
      </c>
      <c r="O15" s="53">
        <f>Liest!H14</f>
        <v>0</v>
      </c>
      <c r="P15" s="53">
        <f>Liest!I14</f>
        <v>0</v>
      </c>
      <c r="Q15" s="53">
        <f>Liest!J14</f>
        <v>0</v>
      </c>
      <c r="R15" s="26">
        <f>Liest!K14</f>
      </c>
      <c r="S15" s="53">
        <f>Liest!D24</f>
        <v>0</v>
      </c>
      <c r="T15" s="53">
        <f>Liest!E24</f>
        <v>0</v>
      </c>
      <c r="U15" s="53">
        <f>Liest!F24</f>
        <v>0</v>
      </c>
      <c r="V15" s="53">
        <f>Liest!G24</f>
        <v>0</v>
      </c>
      <c r="W15" s="53">
        <f>Liest!H24</f>
        <v>0</v>
      </c>
      <c r="X15" s="53">
        <f>Liest!I24</f>
        <v>0</v>
      </c>
      <c r="Y15" s="53">
        <f>Liest!J24</f>
        <v>0</v>
      </c>
      <c r="Z15" s="26">
        <f>Liest!K24</f>
      </c>
      <c r="AA15" s="53">
        <f>Liest!D34</f>
        <v>0</v>
      </c>
      <c r="AB15" s="53">
        <f>Liest!E34</f>
        <v>0</v>
      </c>
      <c r="AC15" s="53">
        <f>Liest!F34</f>
        <v>0</v>
      </c>
      <c r="AD15" s="53">
        <f>Liest!G34</f>
        <v>0</v>
      </c>
      <c r="AE15" s="53">
        <f>Liest!H34</f>
        <v>0</v>
      </c>
      <c r="AF15" s="53">
        <f>Liest!I34</f>
        <v>0</v>
      </c>
      <c r="AG15" s="53">
        <f>Liest!J34</f>
        <v>0</v>
      </c>
      <c r="AH15" s="26">
        <f>Liest!K34</f>
      </c>
      <c r="AI15" s="86">
        <f aca="true" t="shared" si="1" ref="AI15:AI20">SUM(J15,R15,Z15,AH15)</f>
        <v>0</v>
      </c>
      <c r="AJ15" s="85" t="e">
        <f>IF(COUNT(AI15)&gt;0,RANK(AI15,(#REF!,$AI$5:$AI$10,$AI$15:$AI35,$AI$25:$AI$30,$AI$35:$AI$40,$AI$45:$AI$50,$AI$60:$AI72,$AI$65:$AI$70,$AI$75:$AI$80,$AI$85:$AI$90,#REF!,#REF!),0)," ")</f>
        <v>#REF!</v>
      </c>
    </row>
    <row r="16" spans="1:36" ht="13.5" thickBot="1">
      <c r="A16" s="4">
        <v>2</v>
      </c>
      <c r="B16" s="62" t="str">
        <f>('Manns.'!C6)</f>
        <v>----------------</v>
      </c>
      <c r="C16" s="8" t="s">
        <v>45</v>
      </c>
      <c r="D16" s="53">
        <f>Liest!D5</f>
        <v>0</v>
      </c>
      <c r="E16" s="53">
        <f>Liest!F5</f>
        <v>0</v>
      </c>
      <c r="F16" s="53">
        <f>Liest!G5</f>
        <v>0</v>
      </c>
      <c r="G16" s="53">
        <f>Liest!H5</f>
        <v>0</v>
      </c>
      <c r="H16" s="53">
        <f>Liest!I5</f>
        <v>0</v>
      </c>
      <c r="I16" s="53">
        <f>Liest!J5</f>
        <v>0</v>
      </c>
      <c r="J16" s="26">
        <f>Liest!K5</f>
      </c>
      <c r="K16" s="53">
        <f>Liest!D15</f>
        <v>0</v>
      </c>
      <c r="L16" s="53">
        <f>Liest!E15</f>
        <v>0</v>
      </c>
      <c r="M16" s="53">
        <f>Liest!F15</f>
        <v>0</v>
      </c>
      <c r="N16" s="53">
        <f>Liest!G15</f>
        <v>0</v>
      </c>
      <c r="O16" s="53">
        <f>Liest!H15</f>
        <v>0</v>
      </c>
      <c r="P16" s="53">
        <f>Liest!I15</f>
        <v>0</v>
      </c>
      <c r="Q16" s="53">
        <f>Liest!J15</f>
        <v>0</v>
      </c>
      <c r="R16" s="26">
        <f>Liest!K15</f>
      </c>
      <c r="S16" s="53">
        <f>Liest!D25</f>
        <v>0</v>
      </c>
      <c r="T16" s="53">
        <f>Liest!E25</f>
        <v>0</v>
      </c>
      <c r="U16" s="53">
        <f>Liest!F25</f>
        <v>0</v>
      </c>
      <c r="V16" s="53">
        <f>Liest!G25</f>
        <v>0</v>
      </c>
      <c r="W16" s="53">
        <f>Liest!H25</f>
        <v>0</v>
      </c>
      <c r="X16" s="53">
        <f>Liest!I25</f>
        <v>0</v>
      </c>
      <c r="Y16" s="53">
        <f>Liest!J25</f>
        <v>0</v>
      </c>
      <c r="Z16" s="26">
        <f>Liest!K25</f>
      </c>
      <c r="AA16" s="53">
        <f>Liest!D35</f>
        <v>0</v>
      </c>
      <c r="AB16" s="53">
        <f>Liest!E35</f>
        <v>0</v>
      </c>
      <c r="AC16" s="53">
        <f>Liest!F35</f>
        <v>0</v>
      </c>
      <c r="AD16" s="53">
        <f>Liest!G35</f>
        <v>0</v>
      </c>
      <c r="AE16" s="53">
        <f>Liest!H35</f>
        <v>0</v>
      </c>
      <c r="AF16" s="53">
        <f>Liest!I35</f>
        <v>0</v>
      </c>
      <c r="AG16" s="53">
        <f>Liest!J35</f>
        <v>0</v>
      </c>
      <c r="AH16" s="26">
        <f>Liest!K35</f>
      </c>
      <c r="AI16" s="86">
        <f t="shared" si="1"/>
        <v>0</v>
      </c>
      <c r="AJ16" s="85"/>
    </row>
    <row r="17" spans="1:36" ht="13.5" thickBot="1">
      <c r="A17" s="4">
        <v>3</v>
      </c>
      <c r="B17" s="62" t="str">
        <f>('Manns.'!C7)</f>
        <v>----------------</v>
      </c>
      <c r="C17" s="8" t="s">
        <v>45</v>
      </c>
      <c r="D17" s="53">
        <f>Liest!D6</f>
        <v>0</v>
      </c>
      <c r="E17" s="53">
        <f>Liest!F6</f>
        <v>0</v>
      </c>
      <c r="F17" s="53">
        <f>Liest!G6</f>
        <v>0</v>
      </c>
      <c r="G17" s="53">
        <f>Liest!H6</f>
        <v>0</v>
      </c>
      <c r="H17" s="53">
        <f>Liest!I6</f>
        <v>0</v>
      </c>
      <c r="I17" s="53">
        <f>Liest!J6</f>
        <v>0</v>
      </c>
      <c r="J17" s="26">
        <f>Liest!K6</f>
      </c>
      <c r="K17" s="53">
        <f>Liest!D16</f>
        <v>0</v>
      </c>
      <c r="L17" s="53">
        <f>Liest!E16</f>
        <v>0</v>
      </c>
      <c r="M17" s="53">
        <f>Liest!F16</f>
        <v>0</v>
      </c>
      <c r="N17" s="53">
        <f>Liest!G16</f>
        <v>0</v>
      </c>
      <c r="O17" s="53">
        <f>Liest!H16</f>
        <v>0</v>
      </c>
      <c r="P17" s="53">
        <f>Liest!I16</f>
        <v>0</v>
      </c>
      <c r="Q17" s="53">
        <f>Liest!J16</f>
        <v>0</v>
      </c>
      <c r="R17" s="26">
        <f>Liest!K16</f>
      </c>
      <c r="S17" s="53">
        <f>Liest!D26</f>
        <v>0</v>
      </c>
      <c r="T17" s="53">
        <f>Liest!E26</f>
        <v>0</v>
      </c>
      <c r="U17" s="53">
        <f>Liest!F26</f>
        <v>0</v>
      </c>
      <c r="V17" s="53">
        <f>Liest!G26</f>
        <v>0</v>
      </c>
      <c r="W17" s="53">
        <f>Liest!H26</f>
        <v>0</v>
      </c>
      <c r="X17" s="53">
        <f>Liest!I26</f>
        <v>0</v>
      </c>
      <c r="Y17" s="53">
        <f>Liest!J26</f>
        <v>0</v>
      </c>
      <c r="Z17" s="26">
        <f>Liest!K26</f>
      </c>
      <c r="AA17" s="53">
        <f>Liest!D36</f>
        <v>0</v>
      </c>
      <c r="AB17" s="53">
        <f>Liest!E36</f>
        <v>0</v>
      </c>
      <c r="AC17" s="53">
        <f>Liest!F36</f>
        <v>0</v>
      </c>
      <c r="AD17" s="53">
        <f>Liest!G36</f>
        <v>0</v>
      </c>
      <c r="AE17" s="53">
        <f>Liest!H36</f>
        <v>0</v>
      </c>
      <c r="AF17" s="53">
        <f>Liest!I36</f>
        <v>0</v>
      </c>
      <c r="AG17" s="53">
        <f>Liest!J36</f>
        <v>0</v>
      </c>
      <c r="AH17" s="26">
        <f>Liest!K36</f>
      </c>
      <c r="AI17" s="86">
        <f t="shared" si="1"/>
        <v>0</v>
      </c>
      <c r="AJ17" s="85" t="e">
        <f>IF(COUNT(AI17)&gt;0,RANK(AI17,(#REF!,$AI$5:$AI$10,$AI$15:$AI37,$AI$25:$AI$30,$AI$35:$AI$40,$AI$45:$AI$50,$AI$60:$AI73,$AI$65:$AI$70,$AI$75:$AI$80,$AI$85:$AI$90,#REF!,#REF!),0)," ")</f>
        <v>#REF!</v>
      </c>
    </row>
    <row r="18" spans="1:36" ht="13.5" thickBot="1">
      <c r="A18" s="4">
        <v>4</v>
      </c>
      <c r="B18" s="62" t="str">
        <f>('Manns.'!C8)</f>
        <v>Isabelle Amacker</v>
      </c>
      <c r="C18" s="8" t="s">
        <v>78</v>
      </c>
      <c r="D18" s="53">
        <f>Liest!D7</f>
        <v>2.4</v>
      </c>
      <c r="E18" s="53">
        <f>Liest!F7</f>
        <v>1.7</v>
      </c>
      <c r="F18" s="53">
        <f>Liest!G7</f>
        <v>1.6</v>
      </c>
      <c r="G18" s="53">
        <f>Liest!H7</f>
        <v>0</v>
      </c>
      <c r="H18" s="53">
        <f>Liest!I7</f>
        <v>0</v>
      </c>
      <c r="I18" s="53">
        <f>Liest!J7</f>
        <v>0</v>
      </c>
      <c r="J18" s="26">
        <f>Liest!K7</f>
        <v>10.75</v>
      </c>
      <c r="K18" s="53">
        <f>Liest!D17</f>
        <v>2.5</v>
      </c>
      <c r="L18" s="53">
        <f>Liest!E17</f>
        <v>10</v>
      </c>
      <c r="M18" s="53">
        <f>Liest!F17</f>
        <v>3.4</v>
      </c>
      <c r="N18" s="53">
        <f>Liest!G17</f>
        <v>4.2</v>
      </c>
      <c r="O18" s="53">
        <f>Liest!H17</f>
        <v>3.4</v>
      </c>
      <c r="P18" s="53">
        <f>Liest!I17</f>
        <v>3.9</v>
      </c>
      <c r="Q18" s="53">
        <f>Liest!J17</f>
        <v>0</v>
      </c>
      <c r="R18" s="26">
        <f>Liest!K17</f>
        <v>8.85</v>
      </c>
      <c r="S18" s="53">
        <f>Liest!D27</f>
        <v>5.1</v>
      </c>
      <c r="T18" s="53">
        <f>Liest!E27</f>
        <v>10</v>
      </c>
      <c r="U18" s="53">
        <f>Liest!F27</f>
        <v>4.4</v>
      </c>
      <c r="V18" s="53">
        <f>Liest!G27</f>
        <v>4.8</v>
      </c>
      <c r="W18" s="53">
        <f>Liest!H27</f>
        <v>4.9</v>
      </c>
      <c r="X18" s="53">
        <f>Liest!I27</f>
        <v>4</v>
      </c>
      <c r="Y18" s="53">
        <f>Liest!J27</f>
        <v>0</v>
      </c>
      <c r="Z18" s="26">
        <f>Liest!K27</f>
        <v>10.5</v>
      </c>
      <c r="AA18" s="53">
        <f>Liest!D37</f>
        <v>4.9</v>
      </c>
      <c r="AB18" s="53">
        <f>Liest!E37</f>
        <v>10</v>
      </c>
      <c r="AC18" s="53">
        <f>Liest!F37</f>
        <v>4.1</v>
      </c>
      <c r="AD18" s="53">
        <f>Liest!G37</f>
        <v>4.1</v>
      </c>
      <c r="AE18" s="53">
        <f>Liest!H37</f>
        <v>4.6</v>
      </c>
      <c r="AF18" s="53">
        <f>Liest!I37</f>
        <v>4.7</v>
      </c>
      <c r="AG18" s="53">
        <f>Liest!J37</f>
        <v>0</v>
      </c>
      <c r="AH18" s="26">
        <f>Liest!K37</f>
        <v>10.55</v>
      </c>
      <c r="AI18" s="86">
        <f t="shared" si="1"/>
        <v>40.650000000000006</v>
      </c>
      <c r="AJ18" s="85" t="e">
        <f>IF(COUNT(AI18)&gt;0,RANK(AI18,(#REF!,$AI$5:$AI$10,$AI$15:$AI39,$AI$25:$AI$30,$AI$35:$AI$40,$AI$45:$AI$50,$AI$60:$AI74,$AI$65:$AI$70,$AI$75:$AI$80,$AI$85:$AI$90,#REF!,#REF!),0)," ")</f>
        <v>#REF!</v>
      </c>
    </row>
    <row r="19" spans="1:36" ht="13.5" thickBot="1">
      <c r="A19" s="4">
        <v>5</v>
      </c>
      <c r="B19" s="62" t="str">
        <f>('Manns.'!C9)</f>
        <v>Nadine Schulz</v>
      </c>
      <c r="C19" s="8" t="s">
        <v>78</v>
      </c>
      <c r="D19" s="53">
        <f>Liest!D8</f>
        <v>4.2</v>
      </c>
      <c r="E19" s="53">
        <f>Liest!F8</f>
        <v>1.8</v>
      </c>
      <c r="F19" s="53">
        <f>Liest!G8</f>
        <v>1.8</v>
      </c>
      <c r="G19" s="53">
        <f>Liest!H8</f>
        <v>0</v>
      </c>
      <c r="H19" s="53">
        <f>Liest!I8</f>
        <v>0</v>
      </c>
      <c r="I19" s="53">
        <f>Liest!J8</f>
        <v>0</v>
      </c>
      <c r="J19" s="26">
        <f>Liest!K8</f>
        <v>12.4</v>
      </c>
      <c r="K19" s="53">
        <f>Liest!D18</f>
        <v>2.3</v>
      </c>
      <c r="L19" s="53">
        <f>Liest!E18</f>
        <v>10</v>
      </c>
      <c r="M19" s="53">
        <f>Liest!F18</f>
        <v>1.8</v>
      </c>
      <c r="N19" s="53">
        <f>Liest!G18</f>
        <v>1.8</v>
      </c>
      <c r="O19" s="53">
        <f>Liest!H18</f>
        <v>2.4</v>
      </c>
      <c r="P19" s="53">
        <f>Liest!I18</f>
        <v>2.3</v>
      </c>
      <c r="Q19" s="53">
        <f>Liest!J18</f>
        <v>0</v>
      </c>
      <c r="R19" s="26">
        <f>Liest!K18</f>
        <v>10.25</v>
      </c>
      <c r="S19" s="53">
        <f>Liest!D28</f>
        <v>4.2</v>
      </c>
      <c r="T19" s="53">
        <f>Liest!E28</f>
        <v>10</v>
      </c>
      <c r="U19" s="53">
        <f>Liest!F28</f>
        <v>2.7</v>
      </c>
      <c r="V19" s="53">
        <f>Liest!G28</f>
        <v>3.1</v>
      </c>
      <c r="W19" s="53">
        <f>Liest!H28</f>
        <v>2.9</v>
      </c>
      <c r="X19" s="53">
        <f>Liest!I28</f>
        <v>2.6</v>
      </c>
      <c r="Y19" s="53">
        <f>Liest!J28</f>
        <v>0</v>
      </c>
      <c r="Z19" s="26">
        <f>Liest!K28</f>
        <v>11.4</v>
      </c>
      <c r="AA19" s="53">
        <f>Liest!D38</f>
        <v>4.2</v>
      </c>
      <c r="AB19" s="53">
        <f>Liest!E38</f>
        <v>10</v>
      </c>
      <c r="AC19" s="53">
        <f>Liest!F38</f>
        <v>1.9</v>
      </c>
      <c r="AD19" s="53">
        <f>Liest!G38</f>
        <v>1.9</v>
      </c>
      <c r="AE19" s="53">
        <f>Liest!H38</f>
        <v>1.9</v>
      </c>
      <c r="AF19" s="53">
        <f>Liest!I38</f>
        <v>1.8</v>
      </c>
      <c r="AG19" s="53">
        <f>Liest!J38</f>
        <v>0</v>
      </c>
      <c r="AH19" s="26">
        <f>Liest!K38</f>
        <v>12.3</v>
      </c>
      <c r="AI19" s="86">
        <f t="shared" si="1"/>
        <v>46.349999999999994</v>
      </c>
      <c r="AJ19" s="85"/>
    </row>
    <row r="20" spans="1:36" ht="13.5" thickBot="1">
      <c r="A20" s="4">
        <v>6</v>
      </c>
      <c r="B20" s="62" t="str">
        <f>('Manns.'!C10)</f>
        <v>Rahel Amaker</v>
      </c>
      <c r="C20" s="8" t="s">
        <v>78</v>
      </c>
      <c r="D20" s="53">
        <f>Liest!D9</f>
        <v>4.2</v>
      </c>
      <c r="E20" s="53">
        <f>Liest!F9</f>
        <v>2</v>
      </c>
      <c r="F20" s="53">
        <f>Liest!G9</f>
        <v>2.1</v>
      </c>
      <c r="G20" s="53">
        <f>Liest!H9</f>
        <v>0</v>
      </c>
      <c r="H20" s="53">
        <f>Liest!I9</f>
        <v>0</v>
      </c>
      <c r="I20" s="53">
        <f>Liest!J9</f>
        <v>0</v>
      </c>
      <c r="J20" s="26">
        <f>Liest!K9</f>
        <v>12.15</v>
      </c>
      <c r="K20" s="53">
        <f>Liest!D19</f>
        <v>1.7</v>
      </c>
      <c r="L20" s="53">
        <f>Liest!E19</f>
        <v>10</v>
      </c>
      <c r="M20" s="53">
        <f>Liest!F19</f>
        <v>2.3</v>
      </c>
      <c r="N20" s="53">
        <f>Liest!G19</f>
        <v>2.8</v>
      </c>
      <c r="O20" s="53">
        <f>Liest!H19</f>
        <v>2.2</v>
      </c>
      <c r="P20" s="53">
        <f>Liest!I19</f>
        <v>2.8</v>
      </c>
      <c r="Q20" s="53">
        <f>Liest!J19</f>
        <v>0</v>
      </c>
      <c r="R20" s="26">
        <f>Liest!K19</f>
        <v>9.15</v>
      </c>
      <c r="S20" s="53">
        <f>Liest!D29</f>
        <v>4.4</v>
      </c>
      <c r="T20" s="53">
        <f>Liest!E29</f>
        <v>10</v>
      </c>
      <c r="U20" s="53">
        <f>Liest!F29</f>
        <v>2.3</v>
      </c>
      <c r="V20" s="53">
        <f>Liest!G29</f>
        <v>2.4</v>
      </c>
      <c r="W20" s="53">
        <f>Liest!H29</f>
        <v>2.2</v>
      </c>
      <c r="X20" s="53">
        <f>Liest!I29</f>
        <v>1.7</v>
      </c>
      <c r="Y20" s="53">
        <f>Liest!J29</f>
        <v>0</v>
      </c>
      <c r="Z20" s="26">
        <f>Liest!K29</f>
        <v>12.15</v>
      </c>
      <c r="AA20" s="53">
        <f>Liest!D39</f>
        <v>4.1</v>
      </c>
      <c r="AB20" s="53">
        <f>Liest!E39</f>
        <v>10</v>
      </c>
      <c r="AC20" s="53">
        <f>Liest!F39</f>
        <v>2.1</v>
      </c>
      <c r="AD20" s="53">
        <f>Liest!G39</f>
        <v>2</v>
      </c>
      <c r="AE20" s="53">
        <f>Liest!H39</f>
        <v>2.2</v>
      </c>
      <c r="AF20" s="53">
        <f>Liest!I39</f>
        <v>2.2</v>
      </c>
      <c r="AG20" s="53">
        <f>Liest!J39</f>
        <v>0</v>
      </c>
      <c r="AH20" s="26">
        <f>Liest!K39</f>
        <v>11.95</v>
      </c>
      <c r="AI20" s="86">
        <f t="shared" si="1"/>
        <v>45.400000000000006</v>
      </c>
      <c r="AJ20" s="85" t="e">
        <f>IF(COUNT(AI20)&gt;0,RANK(AI20,(#REF!,$AI$5:$AI$10,$AI$15:$AI40,$AI$25:$AI$30,$AI$35:$AI$40,$AI$45:$AI$50,$AI$60:$AI75,$AI$65:$AI$70,$AI$75:$AI$80,$AI$85:$AI$90,#REF!,#REF!),0)," ")</f>
        <v>#REF!</v>
      </c>
    </row>
    <row r="21" spans="1:36" ht="21" thickBot="1">
      <c r="A21" s="192" t="s">
        <v>8</v>
      </c>
      <c r="B21" s="193"/>
      <c r="C21" s="194"/>
      <c r="D21" s="188">
        <f>IF(COUNT(J15:J20)&gt;0,IF(COUNT(J15:J20)&gt;In_Wertung,LARGE(J15:J20,1)+LARGE(J15:J20,2)+LARGE(J15:J20,3)+IF(In_Wertung=4,LARGE(J15:J20,4),0),SUM(J15:J20))," ")</f>
        <v>35.3</v>
      </c>
      <c r="E21" s="189"/>
      <c r="F21" s="189"/>
      <c r="G21" s="189"/>
      <c r="H21" s="189"/>
      <c r="I21" s="189"/>
      <c r="J21" s="174"/>
      <c r="K21" s="188">
        <f>IF(COUNT(R15:R20)&gt;0,IF(COUNT(R15:R20)&gt;In_Wertung,LARGE(R15:R20,1)+LARGE(R15:R20,2)+LARGE(R15:R20,3)+IF(In_Wertung=4,LARGE(R15:R20,4),0),SUM(R15:R20))," ")</f>
        <v>28.25</v>
      </c>
      <c r="L21" s="189"/>
      <c r="M21" s="189"/>
      <c r="N21" s="189"/>
      <c r="O21" s="189"/>
      <c r="P21" s="189"/>
      <c r="Q21" s="189"/>
      <c r="R21" s="174"/>
      <c r="S21" s="188">
        <f>IF(COUNT(Z15:Z20)&gt;0,IF(COUNT(Z15:Z20)&gt;In_Wertung,LARGE(Z15:Z20,1)+LARGE(Z15:Z20,2)+LARGE(Z15:Z20,3)+IF(In_Wertung=4,LARGE(Z15:Z20,4),0),SUM(Z15:Z20))," ")</f>
        <v>34.05</v>
      </c>
      <c r="T21" s="189"/>
      <c r="U21" s="189"/>
      <c r="V21" s="189"/>
      <c r="W21" s="189"/>
      <c r="X21" s="189"/>
      <c r="Y21" s="189"/>
      <c r="Z21" s="176"/>
      <c r="AA21" s="188">
        <f>IF(COUNT(AH15:AH20)&gt;0,IF(COUNT(AH15:AH20)&gt;In_Wertung,LARGE(AH15:AH20,1)+LARGE(AH15:AH20,2)+LARGE(AH15:AH20,3)+IF(In_Wertung=4,LARGE(AH15:AH20,4),0),SUM(AH15:AH20))," ")</f>
        <v>34.8</v>
      </c>
      <c r="AB21" s="189"/>
      <c r="AC21" s="189"/>
      <c r="AD21" s="189"/>
      <c r="AE21" s="189"/>
      <c r="AF21" s="189"/>
      <c r="AG21" s="189"/>
      <c r="AH21" s="174"/>
      <c r="AI21" s="87">
        <f>IF(COUNT(D15:AH21)&gt;0,SUM(D21:AH21),"")</f>
        <v>132.39999999999998</v>
      </c>
      <c r="AJ21" s="84" t="e">
        <f>IF(COUNT(AI21)&gt;0,RANK(AI21,(#REF!,$AI$11,$AI$21,$AI$31,$AI$41,$AI$51,$AI$61,$AI$71,$AI$81,$AI$91,#REF!,#REF!),0),"")</f>
        <v>#REF!</v>
      </c>
    </row>
    <row r="22" ht="15" customHeight="1" thickBot="1"/>
    <row r="23" spans="1:36" ht="12.75" customHeight="1">
      <c r="A23" s="195" t="str">
        <f>'Manns.'!D3</f>
        <v>-------</v>
      </c>
      <c r="B23" s="196"/>
      <c r="C23" s="199" t="s">
        <v>14</v>
      </c>
      <c r="D23" s="201" t="s">
        <v>0</v>
      </c>
      <c r="E23" s="202"/>
      <c r="F23" s="202"/>
      <c r="G23" s="202"/>
      <c r="H23" s="202"/>
      <c r="I23" s="203"/>
      <c r="J23" s="24"/>
      <c r="K23" s="201" t="s">
        <v>5</v>
      </c>
      <c r="L23" s="204"/>
      <c r="M23" s="202"/>
      <c r="N23" s="202"/>
      <c r="O23" s="202"/>
      <c r="P23" s="202"/>
      <c r="Q23" s="203"/>
      <c r="R23" s="205"/>
      <c r="S23" s="201" t="s">
        <v>6</v>
      </c>
      <c r="T23" s="204"/>
      <c r="U23" s="202"/>
      <c r="V23" s="202"/>
      <c r="W23" s="202"/>
      <c r="X23" s="202"/>
      <c r="Y23" s="203"/>
      <c r="Z23" s="205"/>
      <c r="AA23" s="187" t="s">
        <v>7</v>
      </c>
      <c r="AB23" s="187"/>
      <c r="AC23" s="187"/>
      <c r="AD23" s="187"/>
      <c r="AE23" s="187"/>
      <c r="AF23" s="187"/>
      <c r="AG23" s="187"/>
      <c r="AH23" s="187"/>
      <c r="AI23" s="185" t="s">
        <v>9</v>
      </c>
      <c r="AJ23" s="185" t="s">
        <v>10</v>
      </c>
    </row>
    <row r="24" spans="1:36" ht="13.5" customHeight="1" thickBot="1">
      <c r="A24" s="197"/>
      <c r="B24" s="198"/>
      <c r="C24" s="200"/>
      <c r="D24" s="3" t="s">
        <v>25</v>
      </c>
      <c r="E24" s="11" t="s">
        <v>27</v>
      </c>
      <c r="F24" s="12" t="s">
        <v>28</v>
      </c>
      <c r="G24" s="13" t="s">
        <v>29</v>
      </c>
      <c r="H24" s="14" t="s">
        <v>30</v>
      </c>
      <c r="I24" s="10" t="s">
        <v>31</v>
      </c>
      <c r="J24" s="25" t="s">
        <v>21</v>
      </c>
      <c r="K24" s="3" t="s">
        <v>25</v>
      </c>
      <c r="L24" s="29" t="s">
        <v>26</v>
      </c>
      <c r="M24" s="11" t="s">
        <v>27</v>
      </c>
      <c r="N24" s="12" t="s">
        <v>28</v>
      </c>
      <c r="O24" s="13" t="s">
        <v>29</v>
      </c>
      <c r="P24" s="14" t="s">
        <v>30</v>
      </c>
      <c r="Q24" s="10" t="s">
        <v>31</v>
      </c>
      <c r="R24" s="25" t="s">
        <v>21</v>
      </c>
      <c r="S24" s="3" t="s">
        <v>25</v>
      </c>
      <c r="T24" s="29" t="s">
        <v>26</v>
      </c>
      <c r="U24" s="11" t="s">
        <v>27</v>
      </c>
      <c r="V24" s="12" t="s">
        <v>28</v>
      </c>
      <c r="W24" s="13" t="s">
        <v>29</v>
      </c>
      <c r="X24" s="14" t="s">
        <v>30</v>
      </c>
      <c r="Y24" s="10" t="s">
        <v>31</v>
      </c>
      <c r="Z24" s="25" t="s">
        <v>21</v>
      </c>
      <c r="AA24" s="3" t="s">
        <v>25</v>
      </c>
      <c r="AB24" s="29" t="s">
        <v>26</v>
      </c>
      <c r="AC24" s="11" t="s">
        <v>27</v>
      </c>
      <c r="AD24" s="12" t="s">
        <v>28</v>
      </c>
      <c r="AE24" s="13" t="s">
        <v>29</v>
      </c>
      <c r="AF24" s="14" t="s">
        <v>30</v>
      </c>
      <c r="AG24" s="10" t="s">
        <v>31</v>
      </c>
      <c r="AH24" s="25" t="s">
        <v>21</v>
      </c>
      <c r="AI24" s="186"/>
      <c r="AJ24" s="208"/>
    </row>
    <row r="25" spans="1:36" ht="13.5" thickBot="1">
      <c r="A25" s="4">
        <v>1</v>
      </c>
      <c r="B25" s="62" t="str">
        <f>('Manns.'!D5)</f>
        <v>-----------------</v>
      </c>
      <c r="C25" s="8" t="s">
        <v>45</v>
      </c>
      <c r="D25" s="53">
        <f>Vitcov!D4</f>
        <v>0</v>
      </c>
      <c r="E25" s="53">
        <f>Vitcov!F4</f>
        <v>0</v>
      </c>
      <c r="F25" s="53">
        <f>Vitcov!G4</f>
        <v>0</v>
      </c>
      <c r="G25" s="53">
        <f>Vitcov!H4</f>
        <v>0</v>
      </c>
      <c r="H25" s="53">
        <f>Vitcov!I4</f>
        <v>0</v>
      </c>
      <c r="I25" s="53">
        <f>Vitcov!J4</f>
        <v>0</v>
      </c>
      <c r="J25" s="26">
        <f>Vitcov!K4</f>
      </c>
      <c r="K25" s="53">
        <f>Vitcov!D14</f>
        <v>0</v>
      </c>
      <c r="L25" s="53">
        <f>Vitcov!E14</f>
        <v>0</v>
      </c>
      <c r="M25" s="53">
        <f>Vitcov!F14</f>
        <v>0</v>
      </c>
      <c r="N25" s="53">
        <f>Vitcov!G14</f>
        <v>0</v>
      </c>
      <c r="O25" s="53">
        <f>Vitcov!H14</f>
        <v>0</v>
      </c>
      <c r="P25" s="53">
        <f>Vitcov!I14</f>
        <v>0</v>
      </c>
      <c r="Q25" s="53">
        <f>Vitcov!J14</f>
        <v>0</v>
      </c>
      <c r="R25" s="55">
        <f>Vitcov!K14</f>
      </c>
      <c r="S25" s="53">
        <f>Vitcov!D24</f>
        <v>0</v>
      </c>
      <c r="T25" s="53">
        <f>Vitcov!E24</f>
        <v>0</v>
      </c>
      <c r="U25" s="53">
        <f>Vitcov!F24</f>
        <v>0</v>
      </c>
      <c r="V25" s="53">
        <f>Vitcov!G24</f>
        <v>0</v>
      </c>
      <c r="W25" s="53">
        <f>Vitcov!H24</f>
        <v>0</v>
      </c>
      <c r="X25" s="53">
        <f>Vitcov!I24</f>
        <v>0</v>
      </c>
      <c r="Y25" s="53">
        <f>Vitcov!J24</f>
        <v>0</v>
      </c>
      <c r="Z25" s="26">
        <f>Vitcov!K24</f>
      </c>
      <c r="AA25" s="53">
        <f>Vitcov!D34</f>
        <v>0</v>
      </c>
      <c r="AB25" s="53">
        <f>Vitcov!E34</f>
        <v>0</v>
      </c>
      <c r="AC25" s="53">
        <f>Vitcov!F34</f>
        <v>0</v>
      </c>
      <c r="AD25" s="53">
        <f>Vitcov!G34</f>
        <v>0</v>
      </c>
      <c r="AE25" s="53">
        <f>Vitcov!H34</f>
        <v>0</v>
      </c>
      <c r="AF25" s="53">
        <f>Vitcov!I34</f>
        <v>0</v>
      </c>
      <c r="AG25" s="53">
        <f>Vitcov!J34</f>
        <v>0</v>
      </c>
      <c r="AH25" s="26">
        <f>Vitcov!K34</f>
      </c>
      <c r="AI25" s="86">
        <f aca="true" t="shared" si="2" ref="AI25:AI30">SUM(J25,R25,Z25,AH25)</f>
        <v>0</v>
      </c>
      <c r="AJ25" s="85" t="e">
        <f>IF(COUNT(AI25)&gt;0,RANK(AI25,(#REF!,$AI$5:$AI$10,$AI$15:$AI45,$AI$25:$AI$30,$AI$35:$AI$40,$AI$45:$AI$50,$AI$60:$AI82,$AI$65:$AI$70,$AI$75:$AI$80,$AI$85:$AI$90,#REF!,#REF!),0)," ")</f>
        <v>#REF!</v>
      </c>
    </row>
    <row r="26" spans="1:36" ht="13.5" thickBot="1">
      <c r="A26" s="4">
        <v>2</v>
      </c>
      <c r="B26" s="62" t="str">
        <f>('Manns.'!D6)</f>
        <v>--------------------------</v>
      </c>
      <c r="C26" s="8" t="s">
        <v>45</v>
      </c>
      <c r="D26" s="53">
        <f>Vitcov!D5</f>
        <v>0</v>
      </c>
      <c r="E26" s="53">
        <f>Vitcov!F5</f>
        <v>0</v>
      </c>
      <c r="F26" s="53">
        <f>Vitcov!G5</f>
        <v>0</v>
      </c>
      <c r="G26" s="53">
        <f>Vitcov!H5</f>
        <v>0</v>
      </c>
      <c r="H26" s="53">
        <f>Vitcov!I5</f>
        <v>0</v>
      </c>
      <c r="I26" s="53">
        <f>Vitcov!J5</f>
        <v>0</v>
      </c>
      <c r="J26" s="26">
        <f>Vitcov!K5</f>
      </c>
      <c r="K26" s="53">
        <f>Vitcov!D15</f>
        <v>0</v>
      </c>
      <c r="L26" s="53">
        <f>Vitcov!E15</f>
        <v>0</v>
      </c>
      <c r="M26" s="53">
        <f>Vitcov!F15</f>
        <v>0</v>
      </c>
      <c r="N26" s="53">
        <f>Vitcov!G15</f>
        <v>0</v>
      </c>
      <c r="O26" s="53">
        <f>Vitcov!H15</f>
        <v>0</v>
      </c>
      <c r="P26" s="53">
        <f>Vitcov!I15</f>
        <v>0</v>
      </c>
      <c r="Q26" s="53">
        <f>Vitcov!J15</f>
        <v>0</v>
      </c>
      <c r="R26" s="55">
        <f>Vitcov!K15</f>
      </c>
      <c r="S26" s="53">
        <f>Vitcov!D25</f>
        <v>0</v>
      </c>
      <c r="T26" s="53">
        <f>Vitcov!E25</f>
        <v>0</v>
      </c>
      <c r="U26" s="53">
        <f>Vitcov!F25</f>
        <v>0</v>
      </c>
      <c r="V26" s="53">
        <f>Vitcov!G25</f>
        <v>0</v>
      </c>
      <c r="W26" s="53">
        <f>Vitcov!H25</f>
        <v>0</v>
      </c>
      <c r="X26" s="53">
        <f>Vitcov!I25</f>
        <v>0</v>
      </c>
      <c r="Y26" s="53">
        <f>Vitcov!J25</f>
        <v>0</v>
      </c>
      <c r="Z26" s="26">
        <f>Vitcov!K25</f>
      </c>
      <c r="AA26" s="53">
        <f>Vitcov!D35</f>
        <v>0</v>
      </c>
      <c r="AB26" s="53">
        <f>Vitcov!E35</f>
        <v>0</v>
      </c>
      <c r="AC26" s="53">
        <f>Vitcov!F35</f>
        <v>0</v>
      </c>
      <c r="AD26" s="53">
        <f>Vitcov!G35</f>
        <v>0</v>
      </c>
      <c r="AE26" s="53">
        <f>Vitcov!H35</f>
        <v>0</v>
      </c>
      <c r="AF26" s="53">
        <f>Vitcov!I35</f>
        <v>0</v>
      </c>
      <c r="AG26" s="53">
        <f>Vitcov!J35</f>
        <v>0</v>
      </c>
      <c r="AH26" s="26">
        <f>Vitcov!K35</f>
      </c>
      <c r="AI26" s="86">
        <f t="shared" si="2"/>
        <v>0</v>
      </c>
      <c r="AJ26" s="85"/>
    </row>
    <row r="27" spans="1:36" ht="13.5" thickBot="1">
      <c r="A27" s="4">
        <v>3</v>
      </c>
      <c r="B27" s="62" t="str">
        <f>('Manns.'!D7)</f>
        <v>-----------------</v>
      </c>
      <c r="C27" s="8" t="s">
        <v>45</v>
      </c>
      <c r="D27" s="53">
        <f>Vitcov!D6</f>
        <v>0</v>
      </c>
      <c r="E27" s="53">
        <f>Vitcov!F6</f>
        <v>0</v>
      </c>
      <c r="F27" s="53">
        <f>Vitcov!G6</f>
        <v>0</v>
      </c>
      <c r="G27" s="53">
        <f>Vitcov!H6</f>
        <v>0</v>
      </c>
      <c r="H27" s="53">
        <f>Vitcov!I6</f>
        <v>0</v>
      </c>
      <c r="I27" s="53">
        <f>Vitcov!J6</f>
        <v>0</v>
      </c>
      <c r="J27" s="26">
        <f>Vitcov!K6</f>
      </c>
      <c r="K27" s="53">
        <f>Vitcov!D16</f>
        <v>0</v>
      </c>
      <c r="L27" s="53">
        <f>Vitcov!E16</f>
        <v>0</v>
      </c>
      <c r="M27" s="53">
        <f>Vitcov!F16</f>
        <v>0</v>
      </c>
      <c r="N27" s="53">
        <f>Vitcov!G16</f>
        <v>0</v>
      </c>
      <c r="O27" s="53">
        <f>Vitcov!H16</f>
        <v>0</v>
      </c>
      <c r="P27" s="53">
        <f>Vitcov!I16</f>
        <v>0</v>
      </c>
      <c r="Q27" s="53">
        <f>Vitcov!J16</f>
        <v>0</v>
      </c>
      <c r="R27" s="55">
        <f>Vitcov!K16</f>
      </c>
      <c r="S27" s="53">
        <f>Vitcov!D26</f>
        <v>0</v>
      </c>
      <c r="T27" s="53">
        <f>Vitcov!E26</f>
        <v>0</v>
      </c>
      <c r="U27" s="53">
        <f>Vitcov!F26</f>
        <v>0</v>
      </c>
      <c r="V27" s="53">
        <f>Vitcov!G26</f>
        <v>0</v>
      </c>
      <c r="W27" s="53">
        <f>Vitcov!H26</f>
        <v>0</v>
      </c>
      <c r="X27" s="53">
        <f>Vitcov!I26</f>
        <v>0</v>
      </c>
      <c r="Y27" s="53">
        <f>Vitcov!J26</f>
        <v>0</v>
      </c>
      <c r="Z27" s="26">
        <f>Vitcov!K26</f>
      </c>
      <c r="AA27" s="53">
        <f>Vitcov!D36</f>
        <v>0</v>
      </c>
      <c r="AB27" s="53">
        <f>Vitcov!E36</f>
        <v>0</v>
      </c>
      <c r="AC27" s="53">
        <f>Vitcov!F36</f>
        <v>0</v>
      </c>
      <c r="AD27" s="53">
        <f>Vitcov!G36</f>
        <v>0</v>
      </c>
      <c r="AE27" s="53">
        <f>Vitcov!H36</f>
        <v>0</v>
      </c>
      <c r="AF27" s="53">
        <f>Vitcov!I36</f>
        <v>0</v>
      </c>
      <c r="AG27" s="53">
        <f>Vitcov!J36</f>
        <v>0</v>
      </c>
      <c r="AH27" s="26">
        <f>Vitcov!K36</f>
      </c>
      <c r="AI27" s="86">
        <f t="shared" si="2"/>
        <v>0</v>
      </c>
      <c r="AJ27" s="85" t="e">
        <f>IF(COUNT(AI27)&gt;0,RANK(AI27,(#REF!,$AI$5:$AI$10,$AI$15:$AI47,$AI$25:$AI$30,$AI$35:$AI$40,$AI$45:$AI$50,$AI$60:$AI83,$AI$65:$AI$70,$AI$75:$AI$80,$AI$85:$AI$90,#REF!,#REF!),0)," ")</f>
        <v>#REF!</v>
      </c>
    </row>
    <row r="28" spans="1:36" ht="13.5" thickBot="1">
      <c r="A28" s="4">
        <v>4</v>
      </c>
      <c r="B28" s="62" t="str">
        <f>('Manns.'!D8)</f>
        <v>-------------------</v>
      </c>
      <c r="C28" s="8" t="s">
        <v>78</v>
      </c>
      <c r="D28" s="53">
        <f>Vitcov!D7</f>
        <v>0</v>
      </c>
      <c r="E28" s="53">
        <f>Vitcov!F7</f>
        <v>0</v>
      </c>
      <c r="F28" s="53">
        <f>Vitcov!G7</f>
        <v>0</v>
      </c>
      <c r="G28" s="53">
        <f>Vitcov!H7</f>
        <v>0</v>
      </c>
      <c r="H28" s="53">
        <f>Vitcov!I7</f>
        <v>0</v>
      </c>
      <c r="I28" s="53">
        <f>Vitcov!J7</f>
        <v>0</v>
      </c>
      <c r="J28" s="26">
        <f>Vitcov!K7</f>
      </c>
      <c r="K28" s="53">
        <f>Vitcov!D17</f>
        <v>0</v>
      </c>
      <c r="L28" s="53">
        <f>Vitcov!E17</f>
        <v>0</v>
      </c>
      <c r="M28" s="53">
        <f>Vitcov!F17</f>
        <v>0</v>
      </c>
      <c r="N28" s="53">
        <f>Vitcov!G17</f>
        <v>0</v>
      </c>
      <c r="O28" s="53">
        <f>Vitcov!H17</f>
        <v>0</v>
      </c>
      <c r="P28" s="53">
        <f>Vitcov!I17</f>
        <v>0</v>
      </c>
      <c r="Q28" s="53">
        <f>Vitcov!J17</f>
        <v>0</v>
      </c>
      <c r="R28" s="55">
        <f>Vitcov!K17</f>
      </c>
      <c r="S28" s="53">
        <f>Vitcov!D27</f>
        <v>0</v>
      </c>
      <c r="T28" s="53">
        <f>Vitcov!E27</f>
        <v>0</v>
      </c>
      <c r="U28" s="53">
        <f>Vitcov!F27</f>
        <v>0</v>
      </c>
      <c r="V28" s="53">
        <f>Vitcov!G27</f>
        <v>0</v>
      </c>
      <c r="W28" s="53">
        <f>Vitcov!H27</f>
        <v>0</v>
      </c>
      <c r="X28" s="53">
        <f>Vitcov!I27</f>
        <v>0</v>
      </c>
      <c r="Y28" s="53">
        <f>Vitcov!J27</f>
        <v>0</v>
      </c>
      <c r="Z28" s="26">
        <f>Vitcov!K27</f>
      </c>
      <c r="AA28" s="53">
        <f>Vitcov!D37</f>
        <v>0</v>
      </c>
      <c r="AB28" s="53">
        <f>Vitcov!E37</f>
        <v>0</v>
      </c>
      <c r="AC28" s="53">
        <f>Vitcov!F37</f>
        <v>0</v>
      </c>
      <c r="AD28" s="53">
        <f>Vitcov!G37</f>
        <v>0</v>
      </c>
      <c r="AE28" s="53">
        <f>Vitcov!H37</f>
        <v>0</v>
      </c>
      <c r="AF28" s="53">
        <f>Vitcov!I37</f>
        <v>0</v>
      </c>
      <c r="AG28" s="53">
        <f>Vitcov!J37</f>
        <v>0</v>
      </c>
      <c r="AH28" s="26">
        <f>Vitcov!K37</f>
      </c>
      <c r="AI28" s="86">
        <f t="shared" si="2"/>
        <v>0</v>
      </c>
      <c r="AJ28" s="85"/>
    </row>
    <row r="29" spans="1:36" ht="13.5" thickBot="1">
      <c r="A29" s="4">
        <v>5</v>
      </c>
      <c r="B29" s="62" t="str">
        <f>('Manns.'!D9)</f>
        <v>---------------------</v>
      </c>
      <c r="C29" s="8" t="s">
        <v>78</v>
      </c>
      <c r="D29" s="53">
        <f>Vitcov!D8</f>
        <v>0</v>
      </c>
      <c r="E29" s="53">
        <f>Vitcov!F8</f>
        <v>0</v>
      </c>
      <c r="F29" s="53">
        <f>Vitcov!G8</f>
        <v>0</v>
      </c>
      <c r="G29" s="53">
        <f>Vitcov!H8</f>
        <v>0</v>
      </c>
      <c r="H29" s="53">
        <f>Vitcov!I8</f>
        <v>0</v>
      </c>
      <c r="I29" s="53">
        <f>Vitcov!J8</f>
        <v>0</v>
      </c>
      <c r="J29" s="26">
        <f>Vitcov!K8</f>
      </c>
      <c r="K29" s="53">
        <f>Vitcov!D18</f>
        <v>0</v>
      </c>
      <c r="L29" s="53">
        <f>Vitcov!E18</f>
        <v>0</v>
      </c>
      <c r="M29" s="53">
        <f>Vitcov!F18</f>
        <v>0</v>
      </c>
      <c r="N29" s="53">
        <f>Vitcov!G18</f>
        <v>0</v>
      </c>
      <c r="O29" s="53">
        <f>Vitcov!H18</f>
        <v>0</v>
      </c>
      <c r="P29" s="53">
        <f>Vitcov!I18</f>
        <v>0</v>
      </c>
      <c r="Q29" s="53">
        <f>Vitcov!J18</f>
        <v>0</v>
      </c>
      <c r="R29" s="55">
        <f>Vitcov!K18</f>
      </c>
      <c r="S29" s="53">
        <f>Vitcov!D28</f>
        <v>0</v>
      </c>
      <c r="T29" s="53">
        <f>Vitcov!E28</f>
        <v>0</v>
      </c>
      <c r="U29" s="53">
        <f>Vitcov!F28</f>
        <v>0</v>
      </c>
      <c r="V29" s="53">
        <f>Vitcov!G28</f>
        <v>0</v>
      </c>
      <c r="W29" s="53">
        <f>Vitcov!H28</f>
        <v>0</v>
      </c>
      <c r="X29" s="53">
        <f>Vitcov!I28</f>
        <v>0</v>
      </c>
      <c r="Y29" s="53">
        <f>Vitcov!J28</f>
        <v>0</v>
      </c>
      <c r="Z29" s="26">
        <f>Vitcov!K28</f>
      </c>
      <c r="AA29" s="53">
        <f>Vitcov!D38</f>
        <v>0</v>
      </c>
      <c r="AB29" s="53">
        <f>Vitcov!E38</f>
        <v>0</v>
      </c>
      <c r="AC29" s="53">
        <f>Vitcov!F38</f>
        <v>0</v>
      </c>
      <c r="AD29" s="53">
        <f>Vitcov!G38</f>
        <v>0</v>
      </c>
      <c r="AE29" s="53">
        <f>Vitcov!H38</f>
        <v>0</v>
      </c>
      <c r="AF29" s="53">
        <f>Vitcov!I38</f>
        <v>0</v>
      </c>
      <c r="AG29" s="53">
        <f>Vitcov!J38</f>
        <v>0</v>
      </c>
      <c r="AH29" s="26">
        <f>Vitcov!K38</f>
      </c>
      <c r="AI29" s="86">
        <f t="shared" si="2"/>
        <v>0</v>
      </c>
      <c r="AJ29" s="85" t="e">
        <f>IF(COUNT(AI29)&gt;0,RANK(AI29,(#REF!,$AI$5:$AI$10,$AI$15:$AI49,$AI$25:$AI$30,$AI$35:$AI$40,$AI$45:$AI$50,$AI$60:$AI84,$AI$65:$AI$70,$AI$75:$AI$80,$AI$85:$AI$90,#REF!,#REF!),0)," ")</f>
        <v>#REF!</v>
      </c>
    </row>
    <row r="30" spans="1:36" ht="13.5" thickBot="1">
      <c r="A30" s="4">
        <v>6</v>
      </c>
      <c r="B30" s="62" t="str">
        <f>('Manns.'!D10)</f>
        <v>---------------</v>
      </c>
      <c r="C30" s="8" t="s">
        <v>78</v>
      </c>
      <c r="D30" s="53">
        <f>Vitcov!D9</f>
        <v>0</v>
      </c>
      <c r="E30" s="53">
        <f>Vitcov!F9</f>
        <v>0</v>
      </c>
      <c r="F30" s="53">
        <f>Vitcov!G9</f>
        <v>0</v>
      </c>
      <c r="G30" s="53">
        <f>Vitcov!H9</f>
        <v>0</v>
      </c>
      <c r="H30" s="53">
        <f>Vitcov!I9</f>
        <v>0</v>
      </c>
      <c r="I30" s="53">
        <f>Vitcov!J9</f>
        <v>0</v>
      </c>
      <c r="J30" s="26">
        <f>Vitcov!K9</f>
      </c>
      <c r="K30" s="53">
        <f>Vitcov!D19</f>
        <v>0</v>
      </c>
      <c r="L30" s="53">
        <f>Vitcov!E19</f>
        <v>0</v>
      </c>
      <c r="M30" s="53">
        <f>Vitcov!F19</f>
        <v>0</v>
      </c>
      <c r="N30" s="53">
        <f>Vitcov!G19</f>
        <v>0</v>
      </c>
      <c r="O30" s="53">
        <f>Vitcov!H19</f>
        <v>0</v>
      </c>
      <c r="P30" s="53">
        <f>Vitcov!I19</f>
        <v>0</v>
      </c>
      <c r="Q30" s="53">
        <f>Vitcov!J19</f>
        <v>0</v>
      </c>
      <c r="R30" s="55">
        <f>Vitcov!K19</f>
      </c>
      <c r="S30" s="53">
        <f>Vitcov!D29</f>
        <v>0</v>
      </c>
      <c r="T30" s="53">
        <f>Vitcov!E29</f>
        <v>0</v>
      </c>
      <c r="U30" s="53">
        <f>Vitcov!F29</f>
        <v>0</v>
      </c>
      <c r="V30" s="53">
        <f>Vitcov!G29</f>
        <v>0</v>
      </c>
      <c r="W30" s="53">
        <f>Vitcov!H29</f>
        <v>0</v>
      </c>
      <c r="X30" s="53">
        <f>Vitcov!I29</f>
        <v>0</v>
      </c>
      <c r="Y30" s="53">
        <f>Vitcov!J29</f>
        <v>0</v>
      </c>
      <c r="Z30" s="26">
        <f>Vitcov!K29</f>
      </c>
      <c r="AA30" s="53">
        <f>Vitcov!D39</f>
        <v>0</v>
      </c>
      <c r="AB30" s="53">
        <f>Vitcov!E39</f>
        <v>0</v>
      </c>
      <c r="AC30" s="53">
        <f>Vitcov!F39</f>
        <v>0</v>
      </c>
      <c r="AD30" s="53">
        <f>Vitcov!G39</f>
        <v>0</v>
      </c>
      <c r="AE30" s="53">
        <f>Vitcov!H39</f>
        <v>0</v>
      </c>
      <c r="AF30" s="53">
        <f>Vitcov!I39</f>
        <v>0</v>
      </c>
      <c r="AG30" s="53">
        <f>Vitcov!J39</f>
        <v>0</v>
      </c>
      <c r="AH30" s="26">
        <f>Vitcov!K39</f>
      </c>
      <c r="AI30" s="86">
        <f t="shared" si="2"/>
        <v>0</v>
      </c>
      <c r="AJ30" s="85" t="e">
        <f>IF(COUNT(AI30)&gt;0,RANK(AI30,(#REF!,$AI$5:$AI$10,$AI$15:$AI50,$AI$25:$AI$30,$AI$35:$AI$40,$AI$45:$AI$50,$AI$60:$AI85,$AI$65:$AI$70,$AI$75:$AI$80,$AI$85:$AI$90,#REF!,#REF!),0)," ")</f>
        <v>#REF!</v>
      </c>
    </row>
    <row r="31" spans="1:36" ht="21" thickBot="1">
      <c r="A31" s="192" t="s">
        <v>8</v>
      </c>
      <c r="B31" s="193"/>
      <c r="C31" s="194"/>
      <c r="D31" s="188" t="str">
        <f>IF(COUNT(J25:J30)&gt;0,IF(COUNT(J25:J30)&gt;In_Wertung,LARGE(J25:J30,1)+LARGE(J25:J30,2)+LARGE(J25:J30,3)+IF(In_Wertung=4,LARGE(J25:J30,4),0),SUM(J25:J30))," ")</f>
        <v> </v>
      </c>
      <c r="E31" s="189"/>
      <c r="F31" s="189"/>
      <c r="G31" s="189"/>
      <c r="H31" s="189"/>
      <c r="I31" s="189"/>
      <c r="J31" s="176"/>
      <c r="K31" s="188" t="str">
        <f>IF(COUNT(R25:R30)&gt;0,IF(COUNT(R25:R30)&gt;In_Wertung,LARGE(R25:R30,1)+LARGE(R25:R30,2)+LARGE(R25:R30,3)+IF(In_Wertung=4,LARGE(R25:R30,4),0),SUM(R25:R30))," ")</f>
        <v> </v>
      </c>
      <c r="L31" s="189"/>
      <c r="M31" s="189"/>
      <c r="N31" s="189"/>
      <c r="O31" s="189"/>
      <c r="P31" s="189"/>
      <c r="Q31" s="189"/>
      <c r="R31" s="176"/>
      <c r="S31" s="188" t="str">
        <f>IF(COUNT(Z25:Z30)&gt;0,IF(COUNT(Z25:Z30)&gt;In_Wertung,LARGE(Z25:Z30,1)+LARGE(Z25:Z30,2)+LARGE(Z25:Z30,3)+IF(In_Wertung=4,LARGE(Z25:Z30,4),0),SUM(Z25:Z30))," ")</f>
        <v> </v>
      </c>
      <c r="T31" s="189"/>
      <c r="U31" s="189"/>
      <c r="V31" s="189"/>
      <c r="W31" s="189"/>
      <c r="X31" s="189"/>
      <c r="Y31" s="189"/>
      <c r="Z31" s="176"/>
      <c r="AA31" s="188" t="str">
        <f>IF(COUNT(AH25:AH30)&gt;0,IF(COUNT(AH25:AH30)&gt;In_Wertung,LARGE(AH25:AH30,1)+LARGE(AH25:AH30,2)+LARGE(AH25:AH30,3)+IF(In_Wertung=4,LARGE(AH25:AH30,4),0),SUM(AH25:AH30))," ")</f>
        <v> </v>
      </c>
      <c r="AB31" s="189"/>
      <c r="AC31" s="189"/>
      <c r="AD31" s="189"/>
      <c r="AE31" s="189"/>
      <c r="AF31" s="189"/>
      <c r="AG31" s="189"/>
      <c r="AH31" s="176"/>
      <c r="AI31" s="87">
        <f>IF(COUNT(D25:AH31)&gt;0,SUM(D31:AH31),"")</f>
        <v>0</v>
      </c>
      <c r="AJ31" s="84" t="e">
        <f>IF(COUNT(AI31)&gt;0,RANK(AI31,(#REF!,$AI$11,$AI$21,$AI$31,$AI$41,$AI$51,$AI$61,$AI$71,$AI$81,$AI$91,#REF!,#REF!),0),"")</f>
        <v>#REF!</v>
      </c>
    </row>
    <row r="32" ht="15" customHeight="1" thickBot="1"/>
    <row r="33" spans="1:36" ht="12.75" customHeight="1">
      <c r="A33" s="195" t="str">
        <f>'Manns.'!E3</f>
        <v>Brno</v>
      </c>
      <c r="B33" s="196"/>
      <c r="C33" s="199" t="s">
        <v>14</v>
      </c>
      <c r="D33" s="201" t="s">
        <v>0</v>
      </c>
      <c r="E33" s="202"/>
      <c r="F33" s="202"/>
      <c r="G33" s="202"/>
      <c r="H33" s="202"/>
      <c r="I33" s="203"/>
      <c r="J33" s="24"/>
      <c r="K33" s="201" t="s">
        <v>5</v>
      </c>
      <c r="L33" s="204"/>
      <c r="M33" s="202"/>
      <c r="N33" s="202"/>
      <c r="O33" s="202"/>
      <c r="P33" s="202"/>
      <c r="Q33" s="203"/>
      <c r="R33" s="205"/>
      <c r="S33" s="201" t="s">
        <v>6</v>
      </c>
      <c r="T33" s="204"/>
      <c r="U33" s="202"/>
      <c r="V33" s="202"/>
      <c r="W33" s="202"/>
      <c r="X33" s="202"/>
      <c r="Y33" s="203"/>
      <c r="Z33" s="205"/>
      <c r="AA33" s="187" t="s">
        <v>7</v>
      </c>
      <c r="AB33" s="187"/>
      <c r="AC33" s="187"/>
      <c r="AD33" s="187"/>
      <c r="AE33" s="187"/>
      <c r="AF33" s="187"/>
      <c r="AG33" s="187"/>
      <c r="AH33" s="187"/>
      <c r="AI33" s="185" t="s">
        <v>9</v>
      </c>
      <c r="AJ33" s="185" t="s">
        <v>10</v>
      </c>
    </row>
    <row r="34" spans="1:36" ht="13.5" customHeight="1" thickBot="1">
      <c r="A34" s="197"/>
      <c r="B34" s="198"/>
      <c r="C34" s="200"/>
      <c r="D34" s="3" t="s">
        <v>25</v>
      </c>
      <c r="E34" s="11" t="s">
        <v>27</v>
      </c>
      <c r="F34" s="12" t="s">
        <v>28</v>
      </c>
      <c r="G34" s="13" t="s">
        <v>29</v>
      </c>
      <c r="H34" s="14" t="s">
        <v>30</v>
      </c>
      <c r="I34" s="10" t="s">
        <v>31</v>
      </c>
      <c r="J34" s="25" t="s">
        <v>21</v>
      </c>
      <c r="K34" s="3" t="s">
        <v>25</v>
      </c>
      <c r="L34" s="29" t="s">
        <v>26</v>
      </c>
      <c r="M34" s="11" t="s">
        <v>27</v>
      </c>
      <c r="N34" s="12" t="s">
        <v>28</v>
      </c>
      <c r="O34" s="13" t="s">
        <v>29</v>
      </c>
      <c r="P34" s="14" t="s">
        <v>30</v>
      </c>
      <c r="Q34" s="10" t="s">
        <v>31</v>
      </c>
      <c r="R34" s="25" t="s">
        <v>21</v>
      </c>
      <c r="S34" s="3" t="s">
        <v>25</v>
      </c>
      <c r="T34" s="29" t="s">
        <v>26</v>
      </c>
      <c r="U34" s="11" t="s">
        <v>27</v>
      </c>
      <c r="V34" s="12" t="s">
        <v>28</v>
      </c>
      <c r="W34" s="13" t="s">
        <v>29</v>
      </c>
      <c r="X34" s="14" t="s">
        <v>30</v>
      </c>
      <c r="Y34" s="10" t="s">
        <v>31</v>
      </c>
      <c r="Z34" s="25" t="s">
        <v>21</v>
      </c>
      <c r="AA34" s="3" t="s">
        <v>25</v>
      </c>
      <c r="AB34" s="29" t="s">
        <v>26</v>
      </c>
      <c r="AC34" s="11" t="s">
        <v>27</v>
      </c>
      <c r="AD34" s="12" t="s">
        <v>28</v>
      </c>
      <c r="AE34" s="13" t="s">
        <v>29</v>
      </c>
      <c r="AF34" s="14" t="s">
        <v>30</v>
      </c>
      <c r="AG34" s="10" t="s">
        <v>31</v>
      </c>
      <c r="AH34" s="25" t="s">
        <v>21</v>
      </c>
      <c r="AI34" s="186"/>
      <c r="AJ34" s="208"/>
    </row>
    <row r="35" spans="1:36" ht="13.5" thickBot="1">
      <c r="A35" s="4">
        <v>1</v>
      </c>
      <c r="B35" s="62" t="str">
        <f>('Manns.'!E5)</f>
        <v>Veronika Veisová</v>
      </c>
      <c r="C35" s="8" t="s">
        <v>45</v>
      </c>
      <c r="D35" s="53">
        <f>Brno!D4</f>
        <v>4.2</v>
      </c>
      <c r="E35" s="53">
        <f>Brno!F4</f>
        <v>1.7</v>
      </c>
      <c r="F35" s="53">
        <f>Brno!G4</f>
        <v>1.9</v>
      </c>
      <c r="G35" s="53">
        <f>Brno!H4</f>
        <v>0</v>
      </c>
      <c r="H35" s="53">
        <f>Brno!I4</f>
        <v>0</v>
      </c>
      <c r="I35" s="53">
        <f>Brno!J4</f>
        <v>0</v>
      </c>
      <c r="J35" s="26">
        <f>Brno!K4</f>
        <v>12.4</v>
      </c>
      <c r="K35" s="5">
        <f>Brno!D14</f>
        <v>3.6</v>
      </c>
      <c r="L35" s="5">
        <f>Brno!E14</f>
        <v>10</v>
      </c>
      <c r="M35" s="5">
        <f>Brno!F14</f>
        <v>2.9</v>
      </c>
      <c r="N35" s="5">
        <f>Brno!G14</f>
        <v>3.1</v>
      </c>
      <c r="O35" s="5">
        <f>Brno!H14</f>
        <v>3.4</v>
      </c>
      <c r="P35" s="5">
        <f>Brno!I14</f>
        <v>3.7</v>
      </c>
      <c r="Q35" s="5">
        <f>Brno!J14</f>
        <v>0</v>
      </c>
      <c r="R35" s="26">
        <f>Brno!K14</f>
        <v>10.35</v>
      </c>
      <c r="S35" s="5">
        <f>Brno!D24</f>
        <v>5.1</v>
      </c>
      <c r="T35" s="5">
        <f>Brno!E24</f>
        <v>10</v>
      </c>
      <c r="U35" s="5">
        <f>Brno!F24</f>
        <v>2.8</v>
      </c>
      <c r="V35" s="5">
        <f>Brno!G24</f>
        <v>2.9</v>
      </c>
      <c r="W35" s="5">
        <f>Brno!H24</f>
        <v>3.3</v>
      </c>
      <c r="X35" s="5">
        <f>Brno!I24</f>
        <v>2.7</v>
      </c>
      <c r="Y35" s="5">
        <f>Brno!J24</f>
        <v>0</v>
      </c>
      <c r="Z35" s="26">
        <f>Brno!K24</f>
        <v>12.25</v>
      </c>
      <c r="AA35" s="5">
        <f>Brno!D34</f>
        <v>4.8</v>
      </c>
      <c r="AB35" s="5">
        <f>Brno!E34</f>
        <v>10</v>
      </c>
      <c r="AC35" s="5">
        <f>Brno!F34</f>
        <v>2</v>
      </c>
      <c r="AD35" s="5">
        <f>Brno!G34</f>
        <v>2.5</v>
      </c>
      <c r="AE35" s="5">
        <f>Brno!H34</f>
        <v>2.4</v>
      </c>
      <c r="AF35" s="5">
        <f>Brno!I34</f>
        <v>2.3</v>
      </c>
      <c r="AG35" s="5">
        <f>Brno!J34</f>
        <v>0</v>
      </c>
      <c r="AH35" s="26">
        <f>Brno!K34</f>
        <v>12.45</v>
      </c>
      <c r="AI35" s="86">
        <f aca="true" t="shared" si="3" ref="AI35:AI40">SUM(J35,R35,Z35,AH35)</f>
        <v>47.45</v>
      </c>
      <c r="AJ35" s="85" t="e">
        <f>IF(COUNT(AI35)&gt;0,RANK(AI35,(#REF!,$AI$5:$AI$10,$AI$15:$AI55,$AI$25:$AI$30,$AI$35:$AI$40,$AI$45:$AI$50,$AI$60:$AI92,$AI$65:$AI$70,$AI$75:$AI$80,$AI$85:$AI$90,#REF!,#REF!),0)," ")</f>
        <v>#REF!</v>
      </c>
    </row>
    <row r="36" spans="1:36" ht="13.5" thickBot="1">
      <c r="A36" s="4">
        <v>2</v>
      </c>
      <c r="B36" s="62" t="str">
        <f>('Manns.'!E6)</f>
        <v>------------</v>
      </c>
      <c r="C36" s="8" t="s">
        <v>45</v>
      </c>
      <c r="D36" s="53">
        <f>Brno!D5</f>
        <v>0</v>
      </c>
      <c r="E36" s="53">
        <f>Brno!F5</f>
        <v>0</v>
      </c>
      <c r="F36" s="53">
        <f>Brno!G5</f>
        <v>0</v>
      </c>
      <c r="G36" s="53">
        <f>Brno!H5</f>
        <v>0</v>
      </c>
      <c r="H36" s="53">
        <f>Brno!I5</f>
        <v>0</v>
      </c>
      <c r="I36" s="53">
        <f>Brno!J5</f>
        <v>0</v>
      </c>
      <c r="J36" s="26">
        <f>Brno!K5</f>
      </c>
      <c r="K36" s="5">
        <f>Brno!D15</f>
        <v>0</v>
      </c>
      <c r="L36" s="5">
        <f>Brno!E15</f>
        <v>0</v>
      </c>
      <c r="M36" s="5">
        <f>Brno!F15</f>
        <v>0</v>
      </c>
      <c r="N36" s="5">
        <f>Brno!G15</f>
        <v>0</v>
      </c>
      <c r="O36" s="5">
        <f>Brno!H15</f>
        <v>0</v>
      </c>
      <c r="P36" s="5">
        <f>Brno!I15</f>
        <v>0</v>
      </c>
      <c r="Q36" s="5">
        <f>Brno!J15</f>
        <v>0</v>
      </c>
      <c r="R36" s="26">
        <f>Brno!K15</f>
      </c>
      <c r="S36" s="5">
        <f>Brno!D25</f>
        <v>0</v>
      </c>
      <c r="T36" s="5">
        <f>Brno!E25</f>
        <v>0</v>
      </c>
      <c r="U36" s="5">
        <f>Brno!F25</f>
        <v>0</v>
      </c>
      <c r="V36" s="5">
        <f>Brno!G25</f>
        <v>0</v>
      </c>
      <c r="W36" s="5">
        <f>Brno!H25</f>
        <v>0</v>
      </c>
      <c r="X36" s="5">
        <f>Brno!I25</f>
        <v>0</v>
      </c>
      <c r="Y36" s="5">
        <f>Brno!J25</f>
        <v>0</v>
      </c>
      <c r="Z36" s="26">
        <f>Brno!K25</f>
      </c>
      <c r="AA36" s="5">
        <f>Brno!D35</f>
        <v>0</v>
      </c>
      <c r="AB36" s="5">
        <f>Brno!E35</f>
        <v>0</v>
      </c>
      <c r="AC36" s="5">
        <f>Brno!F35</f>
        <v>0</v>
      </c>
      <c r="AD36" s="5">
        <f>Brno!G35</f>
        <v>0</v>
      </c>
      <c r="AE36" s="5">
        <f>Brno!H35</f>
        <v>0</v>
      </c>
      <c r="AF36" s="5">
        <f>Brno!I35</f>
        <v>0</v>
      </c>
      <c r="AG36" s="5">
        <f>Brno!J35</f>
        <v>0</v>
      </c>
      <c r="AH36" s="26">
        <f>Brno!K35</f>
      </c>
      <c r="AI36" s="86">
        <f t="shared" si="3"/>
        <v>0</v>
      </c>
      <c r="AJ36" s="85"/>
    </row>
    <row r="37" spans="1:36" ht="13.5" thickBot="1">
      <c r="A37" s="4">
        <v>3</v>
      </c>
      <c r="B37" s="62" t="str">
        <f>('Manns.'!E7)</f>
        <v>-------------</v>
      </c>
      <c r="C37" s="8" t="s">
        <v>45</v>
      </c>
      <c r="D37" s="53">
        <f>Brno!D6</f>
        <v>0</v>
      </c>
      <c r="E37" s="53">
        <f>Brno!F6</f>
        <v>0</v>
      </c>
      <c r="F37" s="53">
        <f>Brno!G6</f>
        <v>0</v>
      </c>
      <c r="G37" s="53">
        <f>Brno!H6</f>
        <v>0</v>
      </c>
      <c r="H37" s="53">
        <f>Brno!I6</f>
        <v>0</v>
      </c>
      <c r="I37" s="53">
        <f>Brno!J6</f>
        <v>0</v>
      </c>
      <c r="J37" s="26">
        <f>Brno!K6</f>
      </c>
      <c r="K37" s="5">
        <f>Brno!D16</f>
        <v>0</v>
      </c>
      <c r="L37" s="5">
        <f>Brno!E16</f>
        <v>0</v>
      </c>
      <c r="M37" s="5">
        <f>Brno!F16</f>
        <v>0</v>
      </c>
      <c r="N37" s="5">
        <f>Brno!G16</f>
        <v>0</v>
      </c>
      <c r="O37" s="5">
        <f>Brno!H16</f>
        <v>0</v>
      </c>
      <c r="P37" s="5">
        <f>Brno!I16</f>
        <v>0</v>
      </c>
      <c r="Q37" s="5">
        <f>Brno!J16</f>
        <v>0</v>
      </c>
      <c r="R37" s="26">
        <f>Brno!K16</f>
      </c>
      <c r="S37" s="5">
        <f>Brno!D26</f>
        <v>0</v>
      </c>
      <c r="T37" s="5">
        <f>Brno!E26</f>
        <v>0</v>
      </c>
      <c r="U37" s="5">
        <f>Brno!F26</f>
        <v>0</v>
      </c>
      <c r="V37" s="5">
        <f>Brno!G26</f>
        <v>0</v>
      </c>
      <c r="W37" s="5">
        <f>Brno!H26</f>
        <v>0</v>
      </c>
      <c r="X37" s="5">
        <f>Brno!I26</f>
        <v>0</v>
      </c>
      <c r="Y37" s="5">
        <f>Brno!J26</f>
        <v>0</v>
      </c>
      <c r="Z37" s="26">
        <f>Brno!K26</f>
      </c>
      <c r="AA37" s="5">
        <f>Brno!D36</f>
        <v>0</v>
      </c>
      <c r="AB37" s="5">
        <f>Brno!E36</f>
        <v>0</v>
      </c>
      <c r="AC37" s="5">
        <f>Brno!F36</f>
        <v>0</v>
      </c>
      <c r="AD37" s="5">
        <f>Brno!G36</f>
        <v>0</v>
      </c>
      <c r="AE37" s="5">
        <f>Brno!H36</f>
        <v>0</v>
      </c>
      <c r="AF37" s="5">
        <f>Brno!I36</f>
        <v>0</v>
      </c>
      <c r="AG37" s="5">
        <f>Brno!J36</f>
        <v>0</v>
      </c>
      <c r="AH37" s="26">
        <f>Brno!K36</f>
      </c>
      <c r="AI37" s="86">
        <f t="shared" si="3"/>
        <v>0</v>
      </c>
      <c r="AJ37" s="85" t="e">
        <f>IF(COUNT(AI37)&gt;0,RANK(AI37,(#REF!,$AI$5:$AI$10,$AI$15:$AI57,$AI$25:$AI$30,$AI$35:$AI$40,$AI$45:$AI$50,$AI$60:$AI92,$AI$65:$AI$70,$AI$75:$AI$80,$AI$85:$AI$90,#REF!,#REF!),0)," ")</f>
        <v>#REF!</v>
      </c>
    </row>
    <row r="38" spans="1:36" ht="13.5" thickBot="1">
      <c r="A38" s="4">
        <v>4</v>
      </c>
      <c r="B38" s="62" t="str">
        <f>('Manns.'!E8)</f>
        <v>Veronika Baresová</v>
      </c>
      <c r="C38" s="8" t="s">
        <v>78</v>
      </c>
      <c r="D38" s="53">
        <f>Brno!D7</f>
        <v>4.4</v>
      </c>
      <c r="E38" s="53">
        <f>Brno!F7</f>
        <v>1.3</v>
      </c>
      <c r="F38" s="53">
        <f>Brno!G7</f>
        <v>1.4</v>
      </c>
      <c r="G38" s="53">
        <f>Brno!H7</f>
        <v>0</v>
      </c>
      <c r="H38" s="53">
        <f>Brno!I7</f>
        <v>0</v>
      </c>
      <c r="I38" s="53">
        <f>Brno!J7</f>
        <v>0</v>
      </c>
      <c r="J38" s="26">
        <f>Brno!K7</f>
        <v>13.05</v>
      </c>
      <c r="K38" s="5">
        <f>Brno!D17</f>
        <v>2.7</v>
      </c>
      <c r="L38" s="5">
        <f>Brno!E17</f>
        <v>10</v>
      </c>
      <c r="M38" s="5">
        <f>Brno!F17</f>
        <v>3.7</v>
      </c>
      <c r="N38" s="5">
        <f>Brno!G17</f>
        <v>3.6</v>
      </c>
      <c r="O38" s="5">
        <f>Brno!H17</f>
        <v>3.8</v>
      </c>
      <c r="P38" s="5">
        <f>Brno!I17</f>
        <v>3.6</v>
      </c>
      <c r="Q38" s="5">
        <f>Brno!J17</f>
        <v>0</v>
      </c>
      <c r="R38" s="26">
        <f>Brno!K17</f>
        <v>9.05</v>
      </c>
      <c r="S38" s="5">
        <f>Brno!D27</f>
        <v>4.8</v>
      </c>
      <c r="T38" s="5">
        <f>Brno!E27</f>
        <v>10</v>
      </c>
      <c r="U38" s="5">
        <f>Brno!F27</f>
        <v>2.3</v>
      </c>
      <c r="V38" s="5">
        <f>Brno!G27</f>
        <v>3.5</v>
      </c>
      <c r="W38" s="5">
        <f>Brno!H27</f>
        <v>3.2</v>
      </c>
      <c r="X38" s="5">
        <f>Brno!I27</f>
        <v>3</v>
      </c>
      <c r="Y38" s="5">
        <f>Brno!J27</f>
        <v>0</v>
      </c>
      <c r="Z38" s="26">
        <f>Brno!K27</f>
        <v>11.7</v>
      </c>
      <c r="AA38" s="5">
        <f>Brno!D37</f>
        <v>4.8</v>
      </c>
      <c r="AB38" s="5">
        <f>Brno!E37</f>
        <v>10</v>
      </c>
      <c r="AC38" s="5">
        <f>Brno!F37</f>
        <v>1.6</v>
      </c>
      <c r="AD38" s="5">
        <f>Brno!G37</f>
        <v>1.9</v>
      </c>
      <c r="AE38" s="5">
        <f>Brno!H37</f>
        <v>1.6</v>
      </c>
      <c r="AF38" s="5">
        <f>Brno!I37</f>
        <v>1.7</v>
      </c>
      <c r="AG38" s="5">
        <f>Brno!J37</f>
        <v>0</v>
      </c>
      <c r="AH38" s="26">
        <f>Brno!K37</f>
        <v>13.15</v>
      </c>
      <c r="AI38" s="86">
        <f t="shared" si="3"/>
        <v>46.949999999999996</v>
      </c>
      <c r="AJ38" s="85"/>
    </row>
    <row r="39" spans="1:36" ht="13.5" thickBot="1">
      <c r="A39" s="4">
        <v>5</v>
      </c>
      <c r="B39" s="62" t="str">
        <f>('Manns.'!E9)</f>
        <v>Petra Hedvábná</v>
      </c>
      <c r="C39" s="8" t="s">
        <v>78</v>
      </c>
      <c r="D39" s="53">
        <f>Brno!D8</f>
        <v>4</v>
      </c>
      <c r="E39" s="53">
        <f>Brno!F8</f>
        <v>1.6</v>
      </c>
      <c r="F39" s="53">
        <f>Brno!G8</f>
        <v>1.9</v>
      </c>
      <c r="G39" s="53">
        <f>Brno!H8</f>
        <v>0</v>
      </c>
      <c r="H39" s="53">
        <f>Brno!I8</f>
        <v>0</v>
      </c>
      <c r="I39" s="53">
        <f>Brno!J8</f>
        <v>0</v>
      </c>
      <c r="J39" s="26">
        <f>Brno!K8</f>
        <v>12.25</v>
      </c>
      <c r="K39" s="5">
        <f>Brno!D18</f>
        <v>2.7</v>
      </c>
      <c r="L39" s="5">
        <f>Brno!E18</f>
        <v>10</v>
      </c>
      <c r="M39" s="5">
        <f>Brno!F18</f>
        <v>1</v>
      </c>
      <c r="N39" s="5">
        <f>Brno!G18</f>
        <v>1</v>
      </c>
      <c r="O39" s="5">
        <f>Brno!H18</f>
        <v>0.9</v>
      </c>
      <c r="P39" s="5">
        <f>Brno!I18</f>
        <v>1.1</v>
      </c>
      <c r="Q39" s="5">
        <f>Brno!J18</f>
        <v>0</v>
      </c>
      <c r="R39" s="26">
        <f>Brno!K18</f>
        <v>11.7</v>
      </c>
      <c r="S39" s="5">
        <f>Brno!D28</f>
        <v>4.8</v>
      </c>
      <c r="T39" s="5">
        <f>Brno!E28</f>
        <v>10</v>
      </c>
      <c r="U39" s="5">
        <f>Brno!F28</f>
        <v>1.5</v>
      </c>
      <c r="V39" s="5">
        <f>Brno!G28</f>
        <v>1.5</v>
      </c>
      <c r="W39" s="5">
        <f>Brno!H28</f>
        <v>1.5</v>
      </c>
      <c r="X39" s="5">
        <f>Brno!I28</f>
        <v>2.1</v>
      </c>
      <c r="Y39" s="5">
        <f>Brno!J28</f>
        <v>0</v>
      </c>
      <c r="Z39" s="26">
        <f>Brno!K28</f>
        <v>13.3</v>
      </c>
      <c r="AA39" s="5">
        <f>Brno!D38</f>
        <v>4</v>
      </c>
      <c r="AB39" s="5">
        <f>Brno!E38</f>
        <v>10</v>
      </c>
      <c r="AC39" s="5">
        <f>Brno!F38</f>
        <v>2.2</v>
      </c>
      <c r="AD39" s="5">
        <f>Brno!G38</f>
        <v>1.8</v>
      </c>
      <c r="AE39" s="5">
        <f>Brno!H38</f>
        <v>2.2</v>
      </c>
      <c r="AF39" s="5">
        <f>Brno!I38</f>
        <v>2.1</v>
      </c>
      <c r="AG39" s="5">
        <f>Brno!J38</f>
        <v>0</v>
      </c>
      <c r="AH39" s="26">
        <f>Brno!K38</f>
        <v>11.85</v>
      </c>
      <c r="AI39" s="86">
        <f t="shared" si="3"/>
        <v>49.1</v>
      </c>
      <c r="AJ39" s="85" t="e">
        <f>IF(COUNT(AI39)&gt;0,RANK(AI39,(#REF!,$AI$5:$AI$10,$AI$15:$AI59,$AI$25:$AI$30,$AI$35:$AI$40,$AI$45:$AI$50,$AI$60:$AI92,$AI$65:$AI$70,$AI$75:$AI$80,$AI$85:$AI$90,#REF!,#REF!),0)," ")</f>
        <v>#REF!</v>
      </c>
    </row>
    <row r="40" spans="1:36" ht="13.5" thickBot="1">
      <c r="A40" s="4">
        <v>6</v>
      </c>
      <c r="B40" s="62" t="str">
        <f>('Manns.'!E10)</f>
        <v>---------------</v>
      </c>
      <c r="C40" s="8" t="s">
        <v>78</v>
      </c>
      <c r="D40" s="53">
        <f>Brno!D9</f>
        <v>0</v>
      </c>
      <c r="E40" s="53">
        <f>Brno!F9</f>
        <v>0</v>
      </c>
      <c r="F40" s="53">
        <f>Brno!G9</f>
        <v>0</v>
      </c>
      <c r="G40" s="53">
        <f>Brno!H9</f>
        <v>0</v>
      </c>
      <c r="H40" s="53">
        <f>Brno!I9</f>
        <v>0</v>
      </c>
      <c r="I40" s="53">
        <f>Brno!J9</f>
        <v>0</v>
      </c>
      <c r="J40" s="26">
        <f>Brno!K9</f>
      </c>
      <c r="K40" s="5">
        <f>Brno!D19</f>
        <v>0</v>
      </c>
      <c r="L40" s="5">
        <f>Brno!E19</f>
        <v>0</v>
      </c>
      <c r="M40" s="5">
        <f>Brno!F19</f>
        <v>0</v>
      </c>
      <c r="N40" s="5">
        <f>Brno!G19</f>
        <v>0</v>
      </c>
      <c r="O40" s="5">
        <f>Brno!H19</f>
        <v>0</v>
      </c>
      <c r="P40" s="5">
        <f>Brno!I19</f>
        <v>0</v>
      </c>
      <c r="Q40" s="5">
        <f>Brno!J19</f>
        <v>0</v>
      </c>
      <c r="R40" s="26">
        <f>Brno!K19</f>
      </c>
      <c r="S40" s="5">
        <f>Brno!D29</f>
        <v>0</v>
      </c>
      <c r="T40" s="5">
        <f>Brno!E29</f>
        <v>0</v>
      </c>
      <c r="U40" s="5">
        <f>Brno!F29</f>
        <v>0</v>
      </c>
      <c r="V40" s="5">
        <f>Brno!G29</f>
        <v>0</v>
      </c>
      <c r="W40" s="5">
        <f>Brno!H29</f>
        <v>0</v>
      </c>
      <c r="X40" s="5">
        <f>Brno!I29</f>
        <v>0</v>
      </c>
      <c r="Y40" s="5">
        <f>Brno!J29</f>
        <v>0</v>
      </c>
      <c r="Z40" s="26">
        <f>Brno!K29</f>
      </c>
      <c r="AA40" s="5">
        <f>Brno!D39</f>
        <v>0</v>
      </c>
      <c r="AB40" s="5">
        <f>Brno!E39</f>
        <v>0</v>
      </c>
      <c r="AC40" s="5">
        <f>Brno!F39</f>
        <v>0</v>
      </c>
      <c r="AD40" s="5">
        <f>Brno!G39</f>
        <v>0</v>
      </c>
      <c r="AE40" s="5">
        <f>Brno!H39</f>
        <v>0</v>
      </c>
      <c r="AF40" s="5">
        <f>Brno!I39</f>
        <v>0</v>
      </c>
      <c r="AG40" s="5">
        <f>Brno!J39</f>
        <v>0</v>
      </c>
      <c r="AH40" s="26">
        <f>Brno!K39</f>
      </c>
      <c r="AI40" s="86">
        <f t="shared" si="3"/>
        <v>0</v>
      </c>
      <c r="AJ40" s="85" t="e">
        <f>IF(COUNT(AI40)&gt;0,RANK(AI40,(#REF!,$AI$5:$AI$10,$AI$15:$AI60,$AI$25:$AI$30,$AI$35:$AI$40,$AI$45:$AI$50,$AI$60:$AI92,$AI$65:$AI$70,$AI$75:$AI$80,$AI$85:$AI$90,#REF!,#REF!),0)," ")</f>
        <v>#REF!</v>
      </c>
    </row>
    <row r="41" spans="1:36" ht="21" thickBot="1">
      <c r="A41" s="192" t="s">
        <v>8</v>
      </c>
      <c r="B41" s="193"/>
      <c r="C41" s="194"/>
      <c r="D41" s="188">
        <f>IF(COUNT(J35:J40)&gt;0,IF(COUNT(J35:J40)&gt;In_Wertung,LARGE(J35:J40,1)+LARGE(J35:J40,2)+LARGE(J35:J40,3)+IF(In_Wertung=4,LARGE(J35:J40,4),0),SUM(J35:J40))," ")</f>
        <v>37.7</v>
      </c>
      <c r="E41" s="189"/>
      <c r="F41" s="189"/>
      <c r="G41" s="189"/>
      <c r="H41" s="189"/>
      <c r="I41" s="189"/>
      <c r="J41" s="176"/>
      <c r="K41" s="188">
        <f>IF(COUNT(R35:R40)&gt;0,IF(COUNT(R35:R40)&gt;In_Wertung,LARGE(R35:R40,1)+LARGE(R35:R40,2)+LARGE(R35:R40,3)+IF(In_Wertung=4,LARGE(R35:R40,4),0),SUM(R35:R40))," ")</f>
        <v>31.099999999999998</v>
      </c>
      <c r="L41" s="189"/>
      <c r="M41" s="189"/>
      <c r="N41" s="189"/>
      <c r="O41" s="189"/>
      <c r="P41" s="189"/>
      <c r="Q41" s="189"/>
      <c r="R41" s="176"/>
      <c r="S41" s="188">
        <f>IF(COUNT(Z35:Z40)&gt;0,IF(COUNT(Z35:Z40)&gt;In_Wertung,LARGE(Z35:Z40,1)+LARGE(Z35:Z40,2)+LARGE(Z35:Z40,3)+IF(In_Wertung=4,LARGE(Z35:Z40,4),0),SUM(Z35:Z40))," ")</f>
        <v>37.25</v>
      </c>
      <c r="T41" s="189"/>
      <c r="U41" s="189"/>
      <c r="V41" s="189"/>
      <c r="W41" s="189"/>
      <c r="X41" s="189"/>
      <c r="Y41" s="189"/>
      <c r="Z41" s="176"/>
      <c r="AA41" s="188">
        <f>IF(COUNT(AH35:AH40)&gt;0,IF(COUNT(AH35:AH40)&gt;In_Wertung,LARGE(AH35:AH40,1)+LARGE(AH35:AH40,2)+LARGE(AH35:AH40,3)+IF(In_Wertung=4,LARGE(AH35:AH40,4),0),SUM(AH35:AH40))," ")</f>
        <v>37.45</v>
      </c>
      <c r="AB41" s="189"/>
      <c r="AC41" s="189"/>
      <c r="AD41" s="189"/>
      <c r="AE41" s="189"/>
      <c r="AF41" s="189"/>
      <c r="AG41" s="189"/>
      <c r="AH41" s="176"/>
      <c r="AI41" s="87">
        <f>IF(COUNT(D35:AH41)&gt;0,SUM(D41:AH41),"")</f>
        <v>143.5</v>
      </c>
      <c r="AJ41" s="84" t="e">
        <f>IF(COUNT(AI41)&gt;0,RANK(AI41,(#REF!,$AI$11,$AI$21,$AI$31,$AI$41,$AI$51,$AI$61,$AI$71,$AI$81,$AI$91,#REF!,#REF!),0),"")</f>
        <v>#REF!</v>
      </c>
    </row>
    <row r="42" ht="15" customHeight="1" thickBot="1"/>
    <row r="43" spans="1:36" ht="12.75" customHeight="1">
      <c r="A43" s="195" t="str">
        <f>'Manns.'!F3</f>
        <v>--------------</v>
      </c>
      <c r="B43" s="196"/>
      <c r="C43" s="199" t="s">
        <v>14</v>
      </c>
      <c r="D43" s="201" t="s">
        <v>0</v>
      </c>
      <c r="E43" s="202"/>
      <c r="F43" s="202"/>
      <c r="G43" s="202"/>
      <c r="H43" s="202"/>
      <c r="I43" s="203"/>
      <c r="J43" s="24"/>
      <c r="K43" s="201" t="s">
        <v>5</v>
      </c>
      <c r="L43" s="204"/>
      <c r="M43" s="202"/>
      <c r="N43" s="202"/>
      <c r="O43" s="202"/>
      <c r="P43" s="202"/>
      <c r="Q43" s="203"/>
      <c r="R43" s="205"/>
      <c r="S43" s="201" t="s">
        <v>6</v>
      </c>
      <c r="T43" s="204"/>
      <c r="U43" s="202"/>
      <c r="V43" s="202"/>
      <c r="W43" s="202"/>
      <c r="X43" s="202"/>
      <c r="Y43" s="203"/>
      <c r="Z43" s="205"/>
      <c r="AA43" s="187" t="s">
        <v>7</v>
      </c>
      <c r="AB43" s="187"/>
      <c r="AC43" s="187"/>
      <c r="AD43" s="187"/>
      <c r="AE43" s="187"/>
      <c r="AF43" s="187"/>
      <c r="AG43" s="187"/>
      <c r="AH43" s="187"/>
      <c r="AI43" s="185" t="s">
        <v>9</v>
      </c>
      <c r="AJ43" s="185" t="s">
        <v>10</v>
      </c>
    </row>
    <row r="44" spans="1:36" ht="13.5" customHeight="1" thickBot="1">
      <c r="A44" s="197"/>
      <c r="B44" s="198"/>
      <c r="C44" s="200"/>
      <c r="D44" s="3" t="s">
        <v>25</v>
      </c>
      <c r="E44" s="11" t="s">
        <v>27</v>
      </c>
      <c r="F44" s="12" t="s">
        <v>28</v>
      </c>
      <c r="G44" s="13" t="s">
        <v>29</v>
      </c>
      <c r="H44" s="14" t="s">
        <v>30</v>
      </c>
      <c r="I44" s="10" t="s">
        <v>31</v>
      </c>
      <c r="J44" s="25" t="s">
        <v>21</v>
      </c>
      <c r="K44" s="3" t="s">
        <v>25</v>
      </c>
      <c r="L44" s="29" t="s">
        <v>26</v>
      </c>
      <c r="M44" s="11" t="s">
        <v>27</v>
      </c>
      <c r="N44" s="12" t="s">
        <v>28</v>
      </c>
      <c r="O44" s="13" t="s">
        <v>29</v>
      </c>
      <c r="P44" s="14" t="s">
        <v>30</v>
      </c>
      <c r="Q44" s="10" t="s">
        <v>31</v>
      </c>
      <c r="R44" s="25" t="s">
        <v>21</v>
      </c>
      <c r="S44" s="3" t="s">
        <v>25</v>
      </c>
      <c r="T44" s="29" t="s">
        <v>26</v>
      </c>
      <c r="U44" s="11" t="s">
        <v>27</v>
      </c>
      <c r="V44" s="12" t="s">
        <v>28</v>
      </c>
      <c r="W44" s="13" t="s">
        <v>29</v>
      </c>
      <c r="X44" s="14" t="s">
        <v>30</v>
      </c>
      <c r="Y44" s="10" t="s">
        <v>31</v>
      </c>
      <c r="Z44" s="25" t="s">
        <v>21</v>
      </c>
      <c r="AA44" s="3" t="s">
        <v>25</v>
      </c>
      <c r="AB44" s="29" t="s">
        <v>26</v>
      </c>
      <c r="AC44" s="11" t="s">
        <v>27</v>
      </c>
      <c r="AD44" s="12" t="s">
        <v>28</v>
      </c>
      <c r="AE44" s="13" t="s">
        <v>29</v>
      </c>
      <c r="AF44" s="14" t="s">
        <v>30</v>
      </c>
      <c r="AG44" s="10" t="s">
        <v>31</v>
      </c>
      <c r="AH44" s="25" t="s">
        <v>21</v>
      </c>
      <c r="AI44" s="186"/>
      <c r="AJ44" s="186"/>
    </row>
    <row r="45" spans="1:36" ht="13.5" thickBot="1">
      <c r="A45" s="4">
        <v>1</v>
      </c>
      <c r="B45" s="62" t="str">
        <f>('Manns.'!F5)</f>
        <v>---------------</v>
      </c>
      <c r="C45" s="8" t="s">
        <v>45</v>
      </c>
      <c r="D45" s="53">
        <f>Ostrava!D4</f>
        <v>0</v>
      </c>
      <c r="E45" s="53">
        <f>Ostrava!F4</f>
        <v>0</v>
      </c>
      <c r="F45" s="53">
        <f>Ostrava!G4</f>
        <v>0</v>
      </c>
      <c r="G45" s="53">
        <f>Ostrava!H4</f>
        <v>0</v>
      </c>
      <c r="H45" s="53">
        <f>Ostrava!I4</f>
        <v>0</v>
      </c>
      <c r="I45" s="53">
        <f>Ostrava!J4</f>
        <v>0</v>
      </c>
      <c r="J45" s="26">
        <f>Ostrava!K4</f>
      </c>
      <c r="K45" s="5">
        <f>Ostrava!D14</f>
        <v>0</v>
      </c>
      <c r="L45" s="5">
        <f>Ostrava!E14</f>
        <v>0</v>
      </c>
      <c r="M45" s="5">
        <f>Ostrava!F14</f>
        <v>0</v>
      </c>
      <c r="N45" s="5">
        <f>Ostrava!G14</f>
        <v>0</v>
      </c>
      <c r="O45" s="5">
        <f>Ostrava!H14</f>
        <v>0</v>
      </c>
      <c r="P45" s="5">
        <f>Ostrava!I14</f>
        <v>0</v>
      </c>
      <c r="Q45" s="5">
        <f>Ostrava!J14</f>
        <v>0</v>
      </c>
      <c r="R45" s="26">
        <f>Ostrava!K14</f>
      </c>
      <c r="S45" s="5">
        <f>Ostrava!D24</f>
        <v>0</v>
      </c>
      <c r="T45" s="5">
        <f>Ostrava!E24</f>
        <v>0</v>
      </c>
      <c r="U45" s="5">
        <f>Ostrava!F24</f>
        <v>0</v>
      </c>
      <c r="V45" s="5">
        <f>Ostrava!G24</f>
        <v>0</v>
      </c>
      <c r="W45" s="5">
        <f>Ostrava!H24</f>
        <v>0</v>
      </c>
      <c r="X45" s="5">
        <f>Ostrava!I24</f>
        <v>0</v>
      </c>
      <c r="Y45" s="5">
        <f>Ostrava!J24</f>
        <v>0</v>
      </c>
      <c r="Z45" s="26">
        <f>Ostrava!K24</f>
      </c>
      <c r="AA45" s="5">
        <f>Ostrava!D34</f>
        <v>0</v>
      </c>
      <c r="AB45" s="5">
        <f>Ostrava!E34</f>
        <v>0</v>
      </c>
      <c r="AC45" s="5">
        <f>Ostrava!F34</f>
        <v>0</v>
      </c>
      <c r="AD45" s="5">
        <f>Ostrava!G34</f>
        <v>0</v>
      </c>
      <c r="AE45" s="5">
        <f>Ostrava!H34</f>
        <v>0</v>
      </c>
      <c r="AF45" s="5">
        <f>Ostrava!I34</f>
        <v>0</v>
      </c>
      <c r="AG45" s="5">
        <f>Ostrava!J34</f>
        <v>0</v>
      </c>
      <c r="AH45" s="26">
        <f>Ostrava!K34</f>
      </c>
      <c r="AI45" s="86">
        <f aca="true" t="shared" si="4" ref="AI45:AI50">SUM(J45,R45,Z45,AH45)</f>
        <v>0</v>
      </c>
      <c r="AJ45" s="85" t="e">
        <f>IF(COUNT(AI45)&gt;0,RANK(AI45,(#REF!,$AI$5:$AI$10,$AI$15:$AI65,$AI$25:$AI$30,$AI$35:$AI$40,$AI$45:$AI$50,$AI$60:$AI92,$AI$65:$AI$70,$AI$75:$AI$80,$AI$85:$AI$90,#REF!,#REF!),0)," ")</f>
        <v>#REF!</v>
      </c>
    </row>
    <row r="46" spans="1:36" ht="13.5" thickBot="1">
      <c r="A46" s="4">
        <v>2</v>
      </c>
      <c r="B46" s="62" t="str">
        <f>('Manns.'!F6)</f>
        <v>---------------</v>
      </c>
      <c r="C46" s="8" t="s">
        <v>45</v>
      </c>
      <c r="D46" s="53">
        <f>Ostrava!D5</f>
        <v>0</v>
      </c>
      <c r="E46" s="53">
        <f>Ostrava!F5</f>
        <v>0</v>
      </c>
      <c r="F46" s="53">
        <f>Ostrava!G5</f>
        <v>0</v>
      </c>
      <c r="G46" s="53">
        <f>Ostrava!H5</f>
        <v>0</v>
      </c>
      <c r="H46" s="53">
        <f>Ostrava!I5</f>
        <v>0</v>
      </c>
      <c r="I46" s="53">
        <f>Ostrava!J5</f>
        <v>0</v>
      </c>
      <c r="J46" s="26">
        <f>Ostrava!K5</f>
      </c>
      <c r="K46" s="5">
        <f>Ostrava!D15</f>
        <v>0</v>
      </c>
      <c r="L46" s="5">
        <f>Ostrava!E15</f>
        <v>0</v>
      </c>
      <c r="M46" s="5">
        <f>Ostrava!F15</f>
        <v>0</v>
      </c>
      <c r="N46" s="5">
        <f>Ostrava!G15</f>
        <v>0</v>
      </c>
      <c r="O46" s="5">
        <f>Ostrava!H15</f>
        <v>0</v>
      </c>
      <c r="P46" s="5">
        <f>Ostrava!I15</f>
        <v>0</v>
      </c>
      <c r="Q46" s="5">
        <f>Ostrava!J15</f>
        <v>0</v>
      </c>
      <c r="R46" s="26">
        <f>Ostrava!K15</f>
      </c>
      <c r="S46" s="5">
        <f>Ostrava!D25</f>
        <v>0</v>
      </c>
      <c r="T46" s="5">
        <f>Ostrava!E25</f>
        <v>0</v>
      </c>
      <c r="U46" s="5">
        <f>Ostrava!F25</f>
        <v>0</v>
      </c>
      <c r="V46" s="5">
        <f>Ostrava!G25</f>
        <v>0</v>
      </c>
      <c r="W46" s="5">
        <f>Ostrava!H25</f>
        <v>0</v>
      </c>
      <c r="X46" s="5">
        <f>Ostrava!I25</f>
        <v>0</v>
      </c>
      <c r="Y46" s="5">
        <f>Ostrava!J25</f>
        <v>0</v>
      </c>
      <c r="Z46" s="26">
        <f>Ostrava!K25</f>
      </c>
      <c r="AA46" s="5">
        <f>Ostrava!D35</f>
        <v>0</v>
      </c>
      <c r="AB46" s="5">
        <f>Ostrava!E35</f>
        <v>0</v>
      </c>
      <c r="AC46" s="5">
        <f>Ostrava!F35</f>
        <v>0</v>
      </c>
      <c r="AD46" s="5">
        <f>Ostrava!G35</f>
        <v>0</v>
      </c>
      <c r="AE46" s="5">
        <f>Ostrava!H35</f>
        <v>0</v>
      </c>
      <c r="AF46" s="5">
        <f>Ostrava!I35</f>
        <v>0</v>
      </c>
      <c r="AG46" s="5">
        <f>Ostrava!J35</f>
        <v>0</v>
      </c>
      <c r="AH46" s="26">
        <f>Ostrava!K35</f>
      </c>
      <c r="AI46" s="86">
        <f t="shared" si="4"/>
        <v>0</v>
      </c>
      <c r="AJ46" s="85"/>
    </row>
    <row r="47" spans="1:36" ht="13.5" thickBot="1">
      <c r="A47" s="4">
        <v>3</v>
      </c>
      <c r="B47" s="62" t="str">
        <f>('Manns.'!F7)</f>
        <v>----------------</v>
      </c>
      <c r="C47" s="8" t="s">
        <v>45</v>
      </c>
      <c r="D47" s="53">
        <f>Ostrava!D6</f>
        <v>0</v>
      </c>
      <c r="E47" s="53">
        <f>Ostrava!F6</f>
        <v>0</v>
      </c>
      <c r="F47" s="53">
        <f>Ostrava!G6</f>
        <v>0</v>
      </c>
      <c r="G47" s="53">
        <f>Ostrava!H6</f>
        <v>0</v>
      </c>
      <c r="H47" s="53">
        <f>Ostrava!I6</f>
        <v>0</v>
      </c>
      <c r="I47" s="53">
        <f>Ostrava!J6</f>
        <v>0</v>
      </c>
      <c r="J47" s="26">
        <f>Ostrava!K6</f>
      </c>
      <c r="K47" s="5">
        <f>Ostrava!D16</f>
        <v>0</v>
      </c>
      <c r="L47" s="5">
        <f>Ostrava!E16</f>
        <v>0</v>
      </c>
      <c r="M47" s="5">
        <f>Ostrava!F16</f>
        <v>0</v>
      </c>
      <c r="N47" s="5">
        <f>Ostrava!G16</f>
        <v>0</v>
      </c>
      <c r="O47" s="5">
        <f>Ostrava!H16</f>
        <v>0</v>
      </c>
      <c r="P47" s="5">
        <f>Ostrava!I16</f>
        <v>0</v>
      </c>
      <c r="Q47" s="5">
        <f>Ostrava!J16</f>
        <v>0</v>
      </c>
      <c r="R47" s="26">
        <f>Ostrava!K16</f>
      </c>
      <c r="S47" s="5">
        <f>Ostrava!D26</f>
        <v>0</v>
      </c>
      <c r="T47" s="5">
        <f>Ostrava!E26</f>
        <v>0</v>
      </c>
      <c r="U47" s="5">
        <f>Ostrava!F26</f>
        <v>0</v>
      </c>
      <c r="V47" s="5">
        <f>Ostrava!G26</f>
        <v>0</v>
      </c>
      <c r="W47" s="5">
        <f>Ostrava!H26</f>
        <v>0</v>
      </c>
      <c r="X47" s="5">
        <f>Ostrava!I26</f>
        <v>0</v>
      </c>
      <c r="Y47" s="5">
        <f>Ostrava!J26</f>
        <v>0</v>
      </c>
      <c r="Z47" s="26">
        <f>Ostrava!K26</f>
      </c>
      <c r="AA47" s="5">
        <f>Ostrava!D36</f>
        <v>0</v>
      </c>
      <c r="AB47" s="5">
        <f>Ostrava!E36</f>
        <v>0</v>
      </c>
      <c r="AC47" s="5">
        <f>Ostrava!F36</f>
        <v>0</v>
      </c>
      <c r="AD47" s="5">
        <f>Ostrava!G36</f>
        <v>0</v>
      </c>
      <c r="AE47" s="5">
        <f>Ostrava!H36</f>
        <v>0</v>
      </c>
      <c r="AF47" s="5">
        <f>Ostrava!I36</f>
        <v>0</v>
      </c>
      <c r="AG47" s="5">
        <f>Ostrava!J36</f>
        <v>0</v>
      </c>
      <c r="AH47" s="26">
        <f>Ostrava!K36</f>
      </c>
      <c r="AI47" s="86">
        <f t="shared" si="4"/>
        <v>0</v>
      </c>
      <c r="AJ47" s="85" t="e">
        <f>IF(COUNT(AI47)&gt;0,RANK(AI47,(#REF!,$AI$5:$AI$10,$AI$15:$AI67,$AI$25:$AI$30,$AI$35:$AI$40,$AI$45:$AI$50,$AI$60:$AI92,$AI$65:$AI$70,$AI$75:$AI$80,$AI$85:$AI$90,#REF!,#REF!),0)," ")</f>
        <v>#REF!</v>
      </c>
    </row>
    <row r="48" spans="1:36" ht="13.5" thickBot="1">
      <c r="A48" s="4">
        <v>4</v>
      </c>
      <c r="B48" s="62" t="str">
        <f>('Manns.'!F8)</f>
        <v>---------------</v>
      </c>
      <c r="C48" s="8" t="s">
        <v>78</v>
      </c>
      <c r="D48" s="53">
        <f>Ostrava!D7</f>
        <v>0</v>
      </c>
      <c r="E48" s="53">
        <f>Ostrava!F7</f>
        <v>0</v>
      </c>
      <c r="F48" s="53">
        <f>Ostrava!G7</f>
        <v>0</v>
      </c>
      <c r="G48" s="53">
        <f>Ostrava!H7</f>
        <v>0</v>
      </c>
      <c r="H48" s="53">
        <f>Ostrava!I7</f>
        <v>0</v>
      </c>
      <c r="I48" s="53">
        <f>Ostrava!J7</f>
        <v>0</v>
      </c>
      <c r="J48" s="26">
        <f>Ostrava!K7</f>
      </c>
      <c r="K48" s="5">
        <f>Ostrava!D17</f>
        <v>0</v>
      </c>
      <c r="L48" s="5">
        <f>Ostrava!E17</f>
        <v>0</v>
      </c>
      <c r="M48" s="5">
        <f>Ostrava!F17</f>
        <v>0</v>
      </c>
      <c r="N48" s="5">
        <f>Ostrava!G17</f>
        <v>0</v>
      </c>
      <c r="O48" s="5">
        <f>Ostrava!H17</f>
        <v>0</v>
      </c>
      <c r="P48" s="5">
        <f>Ostrava!I17</f>
        <v>0</v>
      </c>
      <c r="Q48" s="5">
        <f>Ostrava!J17</f>
        <v>0</v>
      </c>
      <c r="R48" s="26">
        <f>Ostrava!K17</f>
      </c>
      <c r="S48" s="5">
        <f>Ostrava!D27</f>
        <v>0</v>
      </c>
      <c r="T48" s="5">
        <f>Ostrava!E27</f>
        <v>0</v>
      </c>
      <c r="U48" s="5">
        <f>Ostrava!F27</f>
        <v>0</v>
      </c>
      <c r="V48" s="5">
        <f>Ostrava!G27</f>
        <v>0</v>
      </c>
      <c r="W48" s="5">
        <f>Ostrava!H27</f>
        <v>0</v>
      </c>
      <c r="X48" s="5">
        <f>Ostrava!I27</f>
        <v>0</v>
      </c>
      <c r="Y48" s="5">
        <f>Ostrava!J27</f>
        <v>0</v>
      </c>
      <c r="Z48" s="26">
        <f>Ostrava!K27</f>
      </c>
      <c r="AA48" s="5">
        <f>Ostrava!D37</f>
        <v>0</v>
      </c>
      <c r="AB48" s="5">
        <f>Ostrava!E37</f>
        <v>0</v>
      </c>
      <c r="AC48" s="5">
        <f>Ostrava!F37</f>
        <v>0</v>
      </c>
      <c r="AD48" s="5">
        <f>Ostrava!G37</f>
        <v>0</v>
      </c>
      <c r="AE48" s="5">
        <f>Ostrava!H37</f>
        <v>0</v>
      </c>
      <c r="AF48" s="5">
        <f>Ostrava!I37</f>
        <v>0</v>
      </c>
      <c r="AG48" s="5">
        <f>Ostrava!J37</f>
        <v>0</v>
      </c>
      <c r="AH48" s="26">
        <f>Ostrava!K37</f>
      </c>
      <c r="AI48" s="86">
        <f t="shared" si="4"/>
        <v>0</v>
      </c>
      <c r="AJ48" s="85"/>
    </row>
    <row r="49" spans="1:36" ht="13.5" thickBot="1">
      <c r="A49" s="4">
        <v>5</v>
      </c>
      <c r="B49" s="62" t="str">
        <f>('Manns.'!F9)</f>
        <v>-----------------</v>
      </c>
      <c r="C49" s="8" t="s">
        <v>78</v>
      </c>
      <c r="D49" s="53">
        <f>Ostrava!D8</f>
        <v>0</v>
      </c>
      <c r="E49" s="53">
        <f>Ostrava!F8</f>
        <v>0</v>
      </c>
      <c r="F49" s="53">
        <f>Ostrava!G8</f>
        <v>0</v>
      </c>
      <c r="G49" s="53">
        <f>Ostrava!H8</f>
        <v>0</v>
      </c>
      <c r="H49" s="53">
        <f>Ostrava!I8</f>
        <v>0</v>
      </c>
      <c r="I49" s="53">
        <f>Ostrava!J8</f>
        <v>0</v>
      </c>
      <c r="J49" s="26">
        <f>Ostrava!K8</f>
      </c>
      <c r="K49" s="5">
        <f>Ostrava!D18</f>
        <v>0</v>
      </c>
      <c r="L49" s="5">
        <f>Ostrava!E18</f>
        <v>0</v>
      </c>
      <c r="M49" s="5">
        <f>Ostrava!F18</f>
        <v>0</v>
      </c>
      <c r="N49" s="5">
        <f>Ostrava!G18</f>
        <v>0</v>
      </c>
      <c r="O49" s="5">
        <f>Ostrava!H18</f>
        <v>0</v>
      </c>
      <c r="P49" s="5">
        <f>Ostrava!I18</f>
        <v>0</v>
      </c>
      <c r="Q49" s="5">
        <f>Ostrava!J18</f>
        <v>0</v>
      </c>
      <c r="R49" s="26">
        <f>Ostrava!K18</f>
      </c>
      <c r="S49" s="5">
        <f>Ostrava!D28</f>
        <v>0</v>
      </c>
      <c r="T49" s="5">
        <f>Ostrava!E28</f>
        <v>0</v>
      </c>
      <c r="U49" s="5">
        <f>Ostrava!F28</f>
        <v>0</v>
      </c>
      <c r="V49" s="5">
        <f>Ostrava!G28</f>
        <v>0</v>
      </c>
      <c r="W49" s="5">
        <f>Ostrava!H28</f>
        <v>0</v>
      </c>
      <c r="X49" s="5">
        <f>Ostrava!I28</f>
        <v>0</v>
      </c>
      <c r="Y49" s="5">
        <f>Ostrava!J28</f>
        <v>0</v>
      </c>
      <c r="Z49" s="26">
        <f>Ostrava!K28</f>
      </c>
      <c r="AA49" s="5">
        <f>Ostrava!D38</f>
        <v>0</v>
      </c>
      <c r="AB49" s="5">
        <f>Ostrava!E38</f>
        <v>0</v>
      </c>
      <c r="AC49" s="5">
        <f>Ostrava!F38</f>
        <v>0</v>
      </c>
      <c r="AD49" s="5">
        <f>Ostrava!G38</f>
        <v>0</v>
      </c>
      <c r="AE49" s="5">
        <f>Ostrava!H38</f>
        <v>0</v>
      </c>
      <c r="AF49" s="5">
        <f>Ostrava!I38</f>
        <v>0</v>
      </c>
      <c r="AG49" s="5">
        <f>Ostrava!J38</f>
        <v>0</v>
      </c>
      <c r="AH49" s="26">
        <f>Ostrava!K38</f>
      </c>
      <c r="AI49" s="86">
        <f t="shared" si="4"/>
        <v>0</v>
      </c>
      <c r="AJ49" s="85" t="e">
        <f>IF(COUNT(AI49)&gt;0,RANK(AI49,(#REF!,$AI$5:$AI$10,$AI$15:$AI69,$AI$25:$AI$30,$AI$35:$AI$40,$AI$45:$AI$50,$AI$60:$AI92,$AI$65:$AI$70,$AI$75:$AI$80,$AI$85:$AI$90,#REF!,#REF!),0)," ")</f>
        <v>#REF!</v>
      </c>
    </row>
    <row r="50" spans="1:36" ht="13.5" thickBot="1">
      <c r="A50" s="4">
        <v>6</v>
      </c>
      <c r="B50" s="62" t="str">
        <f>('Manns.'!F10)</f>
        <v>---------------------</v>
      </c>
      <c r="C50" s="8" t="s">
        <v>78</v>
      </c>
      <c r="D50" s="53">
        <f>Ostrava!D9</f>
        <v>0</v>
      </c>
      <c r="E50" s="53">
        <f>Ostrava!F9</f>
        <v>0</v>
      </c>
      <c r="F50" s="53">
        <f>Ostrava!G9</f>
        <v>0</v>
      </c>
      <c r="G50" s="53">
        <f>Ostrava!H9</f>
        <v>0</v>
      </c>
      <c r="H50" s="53">
        <f>Ostrava!I9</f>
        <v>0</v>
      </c>
      <c r="I50" s="53">
        <f>Ostrava!J9</f>
        <v>0</v>
      </c>
      <c r="J50" s="26">
        <f>Ostrava!K9</f>
      </c>
      <c r="K50" s="5">
        <f>Ostrava!D19</f>
        <v>0</v>
      </c>
      <c r="L50" s="5">
        <f>Ostrava!E19</f>
        <v>0</v>
      </c>
      <c r="M50" s="5">
        <f>Ostrava!F19</f>
        <v>0</v>
      </c>
      <c r="N50" s="5">
        <f>Ostrava!G19</f>
        <v>0</v>
      </c>
      <c r="O50" s="5">
        <f>Ostrava!H19</f>
        <v>0</v>
      </c>
      <c r="P50" s="5">
        <f>Ostrava!I19</f>
        <v>0</v>
      </c>
      <c r="Q50" s="5">
        <f>Ostrava!J19</f>
        <v>0</v>
      </c>
      <c r="R50" s="26">
        <f>Ostrava!K19</f>
      </c>
      <c r="S50" s="5">
        <f>Ostrava!D29</f>
        <v>0</v>
      </c>
      <c r="T50" s="5">
        <f>Ostrava!E29</f>
        <v>0</v>
      </c>
      <c r="U50" s="5">
        <f>Ostrava!F29</f>
        <v>0</v>
      </c>
      <c r="V50" s="5">
        <f>Ostrava!G29</f>
        <v>0</v>
      </c>
      <c r="W50" s="5">
        <f>Ostrava!H29</f>
        <v>0</v>
      </c>
      <c r="X50" s="5">
        <f>Ostrava!I29</f>
        <v>0</v>
      </c>
      <c r="Y50" s="5">
        <f>Ostrava!J29</f>
        <v>0</v>
      </c>
      <c r="Z50" s="26">
        <f>Ostrava!K29</f>
      </c>
      <c r="AA50" s="5">
        <f>Ostrava!D39</f>
        <v>0</v>
      </c>
      <c r="AB50" s="5">
        <f>Ostrava!E39</f>
        <v>0</v>
      </c>
      <c r="AC50" s="5">
        <f>Ostrava!F39</f>
        <v>0</v>
      </c>
      <c r="AD50" s="5">
        <f>Ostrava!G39</f>
        <v>0</v>
      </c>
      <c r="AE50" s="5">
        <f>Ostrava!H39</f>
        <v>0</v>
      </c>
      <c r="AF50" s="5">
        <f>Ostrava!I39</f>
        <v>0</v>
      </c>
      <c r="AG50" s="5">
        <f>Ostrava!J39</f>
        <v>0</v>
      </c>
      <c r="AH50" s="26">
        <f>Ostrava!K39</f>
      </c>
      <c r="AI50" s="86">
        <f t="shared" si="4"/>
        <v>0</v>
      </c>
      <c r="AJ50" s="85" t="e">
        <f>IF(COUNT(AI50)&gt;0,RANK(AI50,(#REF!,$AI$5:$AI$10,$AI$15:$AI70,$AI$25:$AI$30,$AI$35:$AI$40,$AI$45:$AI$50,$AI$60:$AI92,$AI$65:$AI$70,$AI$75:$AI$80,$AI$85:$AI$90,#REF!,#REF!),0)," ")</f>
        <v>#REF!</v>
      </c>
    </row>
    <row r="51" spans="1:36" ht="21" thickBot="1">
      <c r="A51" s="192" t="s">
        <v>8</v>
      </c>
      <c r="B51" s="193"/>
      <c r="C51" s="194"/>
      <c r="D51" s="188" t="str">
        <f>IF(COUNT(J45:J50)&gt;0,IF(COUNT(J45:J50)&gt;In_Wertung,LARGE(J45:J50,1)+LARGE(J45:J50,2)+LARGE(J45:J50,3)+IF(In_Wertung=4,LARGE(J45:J50,4),0),SUM(J45:J50))," ")</f>
        <v> </v>
      </c>
      <c r="E51" s="189"/>
      <c r="F51" s="189"/>
      <c r="G51" s="189"/>
      <c r="H51" s="189"/>
      <c r="I51" s="189"/>
      <c r="J51" s="176"/>
      <c r="K51" s="188" t="str">
        <f>IF(COUNT(R45:R50)&gt;0,IF(COUNT(R45:R50)&gt;In_Wertung,LARGE(R45:R50,1)+LARGE(R45:R50,2)+LARGE(R45:R50,3)+IF(In_Wertung=4,LARGE(R45:R50,4),0),SUM(R45:R50))," ")</f>
        <v> </v>
      </c>
      <c r="L51" s="189"/>
      <c r="M51" s="189"/>
      <c r="N51" s="189"/>
      <c r="O51" s="189"/>
      <c r="P51" s="189"/>
      <c r="Q51" s="189"/>
      <c r="R51" s="176"/>
      <c r="S51" s="188" t="str">
        <f>IF(COUNT(Z45:Z50)&gt;0,IF(COUNT(Z45:Z50)&gt;In_Wertung,LARGE(Z45:Z50,1)+LARGE(Z45:Z50,2)+LARGE(Z45:Z50,3)+IF(In_Wertung=4,LARGE(Z45:Z50,4),0),SUM(Z45:Z50))," ")</f>
        <v> </v>
      </c>
      <c r="T51" s="189"/>
      <c r="U51" s="189"/>
      <c r="V51" s="189"/>
      <c r="W51" s="189"/>
      <c r="X51" s="189"/>
      <c r="Y51" s="189"/>
      <c r="Z51" s="176"/>
      <c r="AA51" s="188" t="str">
        <f>IF(COUNT(AH45:AH50)&gt;0,IF(COUNT(AH45:AH50)&gt;In_Wertung,LARGE(AH45:AH50,1)+LARGE(AH45:AH50,2)+LARGE(AH45:AH50,3)+IF(In_Wertung=4,LARGE(AH45:AH50,4),0),SUM(AH45:AH50))," ")</f>
        <v> </v>
      </c>
      <c r="AB51" s="189"/>
      <c r="AC51" s="189"/>
      <c r="AD51" s="189"/>
      <c r="AE51" s="189"/>
      <c r="AF51" s="189"/>
      <c r="AG51" s="189"/>
      <c r="AH51" s="176"/>
      <c r="AI51" s="87">
        <f>IF(COUNT(D45:AH51)&gt;0,SUM(D51:AH51),"")</f>
        <v>0</v>
      </c>
      <c r="AJ51" s="84" t="e">
        <f>IF(COUNT(AI51)&gt;0,RANK(AI51,(#REF!,$AI$11,$AI$21,$AI$31,$AI$41,$AI$51,$AI$61,$AI$71,$AI$81,$AI$91,#REF!,#REF!),0),"")</f>
        <v>#REF!</v>
      </c>
    </row>
    <row r="52" ht="13.5" thickBot="1"/>
    <row r="53" spans="1:36" ht="12.75" customHeight="1">
      <c r="A53" s="195" t="str">
        <f>'Manns.'!G3</f>
        <v>Sportunion 1</v>
      </c>
      <c r="B53" s="196"/>
      <c r="C53" s="199" t="s">
        <v>14</v>
      </c>
      <c r="D53" s="201" t="s">
        <v>0</v>
      </c>
      <c r="E53" s="202"/>
      <c r="F53" s="202"/>
      <c r="G53" s="202"/>
      <c r="H53" s="202"/>
      <c r="I53" s="203"/>
      <c r="J53" s="24"/>
      <c r="K53" s="201" t="s">
        <v>5</v>
      </c>
      <c r="L53" s="204"/>
      <c r="M53" s="202"/>
      <c r="N53" s="202"/>
      <c r="O53" s="202"/>
      <c r="P53" s="202"/>
      <c r="Q53" s="203"/>
      <c r="R53" s="205"/>
      <c r="S53" s="201" t="s">
        <v>6</v>
      </c>
      <c r="T53" s="204"/>
      <c r="U53" s="202"/>
      <c r="V53" s="202"/>
      <c r="W53" s="202"/>
      <c r="X53" s="202"/>
      <c r="Y53" s="203"/>
      <c r="Z53" s="205"/>
      <c r="AA53" s="187" t="s">
        <v>7</v>
      </c>
      <c r="AB53" s="187"/>
      <c r="AC53" s="187"/>
      <c r="AD53" s="187"/>
      <c r="AE53" s="187"/>
      <c r="AF53" s="187"/>
      <c r="AG53" s="187"/>
      <c r="AH53" s="187"/>
      <c r="AI53" s="185" t="s">
        <v>9</v>
      </c>
      <c r="AJ53" s="185" t="s">
        <v>10</v>
      </c>
    </row>
    <row r="54" spans="1:36" ht="13.5" customHeight="1" thickBot="1">
      <c r="A54" s="197"/>
      <c r="B54" s="198"/>
      <c r="C54" s="200"/>
      <c r="D54" s="3" t="s">
        <v>25</v>
      </c>
      <c r="E54" s="11" t="s">
        <v>27</v>
      </c>
      <c r="F54" s="12" t="s">
        <v>28</v>
      </c>
      <c r="G54" s="13" t="s">
        <v>29</v>
      </c>
      <c r="H54" s="14" t="s">
        <v>30</v>
      </c>
      <c r="I54" s="10" t="s">
        <v>31</v>
      </c>
      <c r="J54" s="25" t="s">
        <v>21</v>
      </c>
      <c r="K54" s="3" t="s">
        <v>25</v>
      </c>
      <c r="L54" s="29" t="s">
        <v>26</v>
      </c>
      <c r="M54" s="11" t="s">
        <v>27</v>
      </c>
      <c r="N54" s="12" t="s">
        <v>28</v>
      </c>
      <c r="O54" s="13" t="s">
        <v>29</v>
      </c>
      <c r="P54" s="14" t="s">
        <v>30</v>
      </c>
      <c r="Q54" s="10" t="s">
        <v>31</v>
      </c>
      <c r="R54" s="25" t="s">
        <v>21</v>
      </c>
      <c r="S54" s="3" t="s">
        <v>25</v>
      </c>
      <c r="T54" s="29" t="s">
        <v>26</v>
      </c>
      <c r="U54" s="11" t="s">
        <v>27</v>
      </c>
      <c r="V54" s="12" t="s">
        <v>28</v>
      </c>
      <c r="W54" s="13" t="s">
        <v>29</v>
      </c>
      <c r="X54" s="14" t="s">
        <v>30</v>
      </c>
      <c r="Y54" s="10" t="s">
        <v>31</v>
      </c>
      <c r="Z54" s="25" t="s">
        <v>21</v>
      </c>
      <c r="AA54" s="3" t="s">
        <v>25</v>
      </c>
      <c r="AB54" s="29" t="s">
        <v>26</v>
      </c>
      <c r="AC54" s="11" t="s">
        <v>27</v>
      </c>
      <c r="AD54" s="12" t="s">
        <v>28</v>
      </c>
      <c r="AE54" s="13" t="s">
        <v>29</v>
      </c>
      <c r="AF54" s="14" t="s">
        <v>30</v>
      </c>
      <c r="AG54" s="10" t="s">
        <v>31</v>
      </c>
      <c r="AH54" s="25" t="s">
        <v>21</v>
      </c>
      <c r="AI54" s="186"/>
      <c r="AJ54" s="208"/>
    </row>
    <row r="55" spans="1:36" ht="13.5" thickBot="1">
      <c r="A55" s="4">
        <v>1</v>
      </c>
      <c r="B55" s="62" t="str">
        <f>('Manns.'!G5)</f>
        <v>--------------</v>
      </c>
      <c r="C55" s="8" t="s">
        <v>45</v>
      </c>
      <c r="D55" s="53">
        <f>'Öst 1'!D4</f>
        <v>0</v>
      </c>
      <c r="E55" s="53">
        <f>'Öst 1'!F4</f>
        <v>0</v>
      </c>
      <c r="F55" s="53">
        <f>'Öst 1'!G4</f>
        <v>0</v>
      </c>
      <c r="G55" s="53">
        <f>'Öst 1'!H4</f>
        <v>0</v>
      </c>
      <c r="H55" s="53">
        <f>'Öst 1'!I4</f>
        <v>0</v>
      </c>
      <c r="I55" s="53">
        <f>'Öst 1'!J4</f>
        <v>0</v>
      </c>
      <c r="J55" s="26">
        <f>'Öst 1'!K4</f>
      </c>
      <c r="K55" s="5">
        <f>'Öst 1'!D14</f>
        <v>0</v>
      </c>
      <c r="L55" s="5">
        <f>'Öst 1'!E14</f>
        <v>0</v>
      </c>
      <c r="M55" s="5">
        <f>'Öst 1'!F14</f>
        <v>0</v>
      </c>
      <c r="N55" s="5">
        <f>'Öst 1'!G14</f>
        <v>0</v>
      </c>
      <c r="O55" s="5">
        <f>'Öst 1'!H14</f>
        <v>0</v>
      </c>
      <c r="P55" s="5">
        <f>'Öst 1'!I14</f>
        <v>0</v>
      </c>
      <c r="Q55" s="5">
        <f>'Öst 1'!J14</f>
        <v>0</v>
      </c>
      <c r="R55" s="26">
        <f>'Öst 1'!K14</f>
      </c>
      <c r="S55" s="5">
        <f>'Öst 1'!D24</f>
        <v>0</v>
      </c>
      <c r="T55" s="5">
        <f>'Öst 1'!E24</f>
        <v>0</v>
      </c>
      <c r="U55" s="5">
        <f>'Öst 1'!F24</f>
        <v>0</v>
      </c>
      <c r="V55" s="5">
        <f>'Öst 1'!G24</f>
        <v>0</v>
      </c>
      <c r="W55" s="5">
        <f>'Öst 1'!H24</f>
        <v>0</v>
      </c>
      <c r="X55" s="5">
        <f>'Öst 1'!I24</f>
        <v>0</v>
      </c>
      <c r="Y55" s="5">
        <f>'Öst 1'!J24</f>
        <v>0</v>
      </c>
      <c r="Z55" s="26">
        <f>'Öst 1'!K24</f>
      </c>
      <c r="AA55" s="5">
        <f>'Öst 1'!D34</f>
        <v>0</v>
      </c>
      <c r="AB55" s="5">
        <f>'Öst 1'!E34</f>
        <v>0</v>
      </c>
      <c r="AC55" s="5">
        <f>'Öst 1'!F34</f>
        <v>0</v>
      </c>
      <c r="AD55" s="5">
        <f>'Öst 1'!G34</f>
        <v>0</v>
      </c>
      <c r="AE55" s="5">
        <f>'Öst 1'!H34</f>
        <v>0</v>
      </c>
      <c r="AF55" s="5">
        <f>'Öst 1'!I34</f>
        <v>0</v>
      </c>
      <c r="AG55" s="5">
        <f>'Öst 1'!J34</f>
        <v>0</v>
      </c>
      <c r="AH55" s="26">
        <f>'Öst 1'!K34</f>
      </c>
      <c r="AI55" s="86">
        <f aca="true" t="shared" si="5" ref="AI55:AI60">SUM(J55,R55,Z55,AH55)</f>
        <v>0</v>
      </c>
      <c r="AJ55" s="85" t="e">
        <f>IF(COUNT(AI55)&gt;0,RANK(AI55,(#REF!,$AI$5:$AI$10,$AI$15:$AI75,$AI$25:$AI$30,$AI$35:$AI$40,$AI$45:$AI$50,$AI$60:$AI92,$AI$65:$AI$70,$AI$75:$AI$80,$AI$85:$AI$90,#REF!,#REF!),0)," ")</f>
        <v>#REF!</v>
      </c>
    </row>
    <row r="56" spans="1:36" ht="13.5" thickBot="1">
      <c r="A56" s="4">
        <v>2</v>
      </c>
      <c r="B56" s="62" t="str">
        <f>('Manns.'!G6)</f>
        <v>--------------</v>
      </c>
      <c r="C56" s="8" t="s">
        <v>45</v>
      </c>
      <c r="D56" s="53">
        <f>'Öst 1'!D5</f>
        <v>0</v>
      </c>
      <c r="E56" s="53">
        <f>'Öst 1'!F5</f>
        <v>0</v>
      </c>
      <c r="F56" s="53">
        <f>'Öst 1'!G5</f>
        <v>0</v>
      </c>
      <c r="G56" s="53">
        <f>'Öst 1'!H5</f>
        <v>0</v>
      </c>
      <c r="H56" s="53">
        <f>'Öst 1'!I5</f>
        <v>0</v>
      </c>
      <c r="I56" s="53">
        <f>'Öst 1'!J5</f>
        <v>0</v>
      </c>
      <c r="J56" s="26">
        <f>'Öst 1'!K5</f>
      </c>
      <c r="K56" s="5">
        <f>'Öst 1'!D15</f>
        <v>0</v>
      </c>
      <c r="L56" s="5">
        <f>'Öst 1'!E15</f>
        <v>0</v>
      </c>
      <c r="M56" s="5">
        <f>'Öst 1'!F15</f>
        <v>0</v>
      </c>
      <c r="N56" s="5">
        <f>'Öst 1'!G15</f>
        <v>0</v>
      </c>
      <c r="O56" s="5">
        <f>'Öst 1'!H15</f>
        <v>0</v>
      </c>
      <c r="P56" s="5">
        <f>'Öst 1'!I15</f>
        <v>0</v>
      </c>
      <c r="Q56" s="5">
        <f>'Öst 1'!J15</f>
        <v>0</v>
      </c>
      <c r="R56" s="26">
        <f>'Öst 1'!K15</f>
      </c>
      <c r="S56" s="5">
        <f>'Öst 1'!D25</f>
        <v>0</v>
      </c>
      <c r="T56" s="5">
        <f>'Öst 1'!E25</f>
        <v>0</v>
      </c>
      <c r="U56" s="5">
        <f>'Öst 1'!F25</f>
        <v>0</v>
      </c>
      <c r="V56" s="5">
        <f>'Öst 1'!G25</f>
        <v>0</v>
      </c>
      <c r="W56" s="5">
        <f>'Öst 1'!H25</f>
        <v>0</v>
      </c>
      <c r="X56" s="5">
        <f>'Öst 1'!I25</f>
        <v>0</v>
      </c>
      <c r="Y56" s="5">
        <f>'Öst 1'!J25</f>
        <v>0</v>
      </c>
      <c r="Z56" s="26">
        <f>'Öst 1'!K25</f>
      </c>
      <c r="AA56" s="5">
        <f>'Öst 1'!D35</f>
        <v>0</v>
      </c>
      <c r="AB56" s="5">
        <f>'Öst 1'!E35</f>
        <v>0</v>
      </c>
      <c r="AC56" s="5">
        <f>'Öst 1'!F35</f>
        <v>0</v>
      </c>
      <c r="AD56" s="5">
        <f>'Öst 1'!G35</f>
        <v>0</v>
      </c>
      <c r="AE56" s="5">
        <f>'Öst 1'!H35</f>
        <v>0</v>
      </c>
      <c r="AF56" s="5">
        <f>'Öst 1'!I35</f>
        <v>0</v>
      </c>
      <c r="AG56" s="5">
        <f>'Öst 1'!J35</f>
        <v>0</v>
      </c>
      <c r="AH56" s="26">
        <f>'Öst 1'!K35</f>
      </c>
      <c r="AI56" s="86">
        <f t="shared" si="5"/>
        <v>0</v>
      </c>
      <c r="AJ56" s="85"/>
    </row>
    <row r="57" spans="1:36" ht="13.5" thickBot="1">
      <c r="A57" s="4">
        <v>3</v>
      </c>
      <c r="B57" s="62" t="str">
        <f>('Manns.'!G7)</f>
        <v>--------------</v>
      </c>
      <c r="C57" s="8" t="s">
        <v>45</v>
      </c>
      <c r="D57" s="53">
        <f>'Öst 1'!D6</f>
        <v>0</v>
      </c>
      <c r="E57" s="53">
        <f>'Öst 1'!F6</f>
        <v>0</v>
      </c>
      <c r="F57" s="53">
        <f>'Öst 1'!G6</f>
        <v>0</v>
      </c>
      <c r="G57" s="53">
        <f>'Öst 1'!H6</f>
        <v>0</v>
      </c>
      <c r="H57" s="53">
        <f>'Öst 1'!I6</f>
        <v>0</v>
      </c>
      <c r="I57" s="53">
        <f>'Öst 1'!J6</f>
        <v>0</v>
      </c>
      <c r="J57" s="26">
        <f>'Öst 1'!K6</f>
      </c>
      <c r="K57" s="5">
        <f>'Öst 1'!D16</f>
        <v>0</v>
      </c>
      <c r="L57" s="5">
        <f>'Öst 1'!E16</f>
        <v>0</v>
      </c>
      <c r="M57" s="5">
        <f>'Öst 1'!F16</f>
        <v>0</v>
      </c>
      <c r="N57" s="5">
        <f>'Öst 1'!G16</f>
        <v>0</v>
      </c>
      <c r="O57" s="5">
        <f>'Öst 1'!H16</f>
        <v>0</v>
      </c>
      <c r="P57" s="5">
        <f>'Öst 1'!I16</f>
        <v>0</v>
      </c>
      <c r="Q57" s="5">
        <f>'Öst 1'!J16</f>
        <v>0</v>
      </c>
      <c r="R57" s="26">
        <f>'Öst 1'!K16</f>
      </c>
      <c r="S57" s="5">
        <f>'Öst 1'!D26</f>
        <v>0</v>
      </c>
      <c r="T57" s="5">
        <f>'Öst 1'!E26</f>
        <v>0</v>
      </c>
      <c r="U57" s="5">
        <f>'Öst 1'!F26</f>
        <v>0</v>
      </c>
      <c r="V57" s="5">
        <f>'Öst 1'!G26</f>
        <v>0</v>
      </c>
      <c r="W57" s="5">
        <f>'Öst 1'!H26</f>
        <v>0</v>
      </c>
      <c r="X57" s="5">
        <f>'Öst 1'!I26</f>
        <v>0</v>
      </c>
      <c r="Y57" s="5">
        <f>'Öst 1'!J26</f>
        <v>0</v>
      </c>
      <c r="Z57" s="26">
        <f>'Öst 1'!K26</f>
      </c>
      <c r="AA57" s="5">
        <f>'Öst 1'!D36</f>
        <v>0</v>
      </c>
      <c r="AB57" s="5">
        <f>'Öst 1'!E36</f>
        <v>0</v>
      </c>
      <c r="AC57" s="5">
        <f>'Öst 1'!F36</f>
        <v>0</v>
      </c>
      <c r="AD57" s="5">
        <f>'Öst 1'!G36</f>
        <v>0</v>
      </c>
      <c r="AE57" s="5">
        <f>'Öst 1'!H36</f>
        <v>0</v>
      </c>
      <c r="AF57" s="5">
        <f>'Öst 1'!I36</f>
        <v>0</v>
      </c>
      <c r="AG57" s="5">
        <f>'Öst 1'!J36</f>
        <v>0</v>
      </c>
      <c r="AH57" s="26">
        <f>'Öst 1'!K36</f>
      </c>
      <c r="AI57" s="86">
        <f t="shared" si="5"/>
        <v>0</v>
      </c>
      <c r="AJ57" s="85" t="e">
        <f>IF(COUNT(AI57)&gt;0,RANK(AI57,(#REF!,$AI$5:$AI$10,$AI$15:$AI77,$AI$25:$AI$30,$AI$35:$AI$40,$AI$45:$AI$50,$AI$60:$AI92,$AI$65:$AI$70,$AI$75:$AI$80,$AI$85:$AI$90,#REF!,#REF!),0)," ")</f>
        <v>#REF!</v>
      </c>
    </row>
    <row r="58" spans="1:36" ht="13.5" thickBot="1">
      <c r="A58" s="4">
        <v>4</v>
      </c>
      <c r="B58" s="62" t="str">
        <f>('Manns.'!G8)</f>
        <v>Sandra Freund</v>
      </c>
      <c r="C58" s="8" t="s">
        <v>78</v>
      </c>
      <c r="D58" s="53">
        <f>'Öst 1'!D7</f>
        <v>4</v>
      </c>
      <c r="E58" s="53">
        <f>'Öst 1'!F7</f>
        <v>3.1</v>
      </c>
      <c r="F58" s="53">
        <f>'Öst 1'!G7</f>
        <v>3</v>
      </c>
      <c r="G58" s="53">
        <f>'Öst 1'!H7</f>
        <v>0</v>
      </c>
      <c r="H58" s="53">
        <f>'Öst 1'!I7</f>
        <v>0</v>
      </c>
      <c r="I58" s="53">
        <f>'Öst 1'!J7</f>
        <v>0</v>
      </c>
      <c r="J58" s="26">
        <f>'Öst 1'!K7</f>
        <v>10.95</v>
      </c>
      <c r="K58" s="5">
        <f>'Öst 1'!D17</f>
        <v>2.6</v>
      </c>
      <c r="L58" s="5">
        <f>'Öst 1'!E17</f>
        <v>10</v>
      </c>
      <c r="M58" s="5">
        <f>'Öst 1'!F17</f>
        <v>3.4</v>
      </c>
      <c r="N58" s="5">
        <f>'Öst 1'!G17</f>
        <v>3.3</v>
      </c>
      <c r="O58" s="5">
        <f>'Öst 1'!H17</f>
        <v>3.1</v>
      </c>
      <c r="P58" s="5">
        <f>'Öst 1'!I17</f>
        <v>3.6</v>
      </c>
      <c r="Q58" s="5">
        <f>'Öst 1'!J17</f>
        <v>0</v>
      </c>
      <c r="R58" s="26">
        <f>'Öst 1'!K17</f>
        <v>9.25</v>
      </c>
      <c r="S58" s="5">
        <f>'Öst 1'!D27</f>
        <v>4.1</v>
      </c>
      <c r="T58" s="5">
        <f>'Öst 1'!E27</f>
        <v>10</v>
      </c>
      <c r="U58" s="5">
        <f>'Öst 1'!F27</f>
        <v>2</v>
      </c>
      <c r="V58" s="5">
        <f>'Öst 1'!G27</f>
        <v>2.5</v>
      </c>
      <c r="W58" s="5">
        <f>'Öst 1'!H27</f>
        <v>1.7</v>
      </c>
      <c r="X58" s="5">
        <f>'Öst 1'!I27</f>
        <v>2.3</v>
      </c>
      <c r="Y58" s="5">
        <f>'Öst 1'!J27</f>
        <v>0</v>
      </c>
      <c r="Z58" s="26">
        <f>'Öst 1'!K27</f>
        <v>11.95</v>
      </c>
      <c r="AA58" s="5">
        <f>'Öst 1'!D37</f>
        <v>3.5</v>
      </c>
      <c r="AB58" s="5">
        <f>'Öst 1'!E37</f>
        <v>10</v>
      </c>
      <c r="AC58" s="5">
        <f>'Öst 1'!F37</f>
        <v>1.6</v>
      </c>
      <c r="AD58" s="5">
        <f>'Öst 1'!G37</f>
        <v>1.6</v>
      </c>
      <c r="AE58" s="5">
        <f>'Öst 1'!H37</f>
        <v>2.3</v>
      </c>
      <c r="AF58" s="5">
        <f>'Öst 1'!I37</f>
        <v>2.2</v>
      </c>
      <c r="AG58" s="5">
        <f>'Öst 1'!J37</f>
        <v>0</v>
      </c>
      <c r="AH58" s="26">
        <f>'Öst 1'!K37</f>
        <v>11.6</v>
      </c>
      <c r="AI58" s="86">
        <f t="shared" si="5"/>
        <v>43.75</v>
      </c>
      <c r="AJ58" s="85"/>
    </row>
    <row r="59" spans="1:36" ht="13.5" thickBot="1">
      <c r="A59" s="4">
        <v>5</v>
      </c>
      <c r="B59" s="62" t="str">
        <f>('Manns.'!G9)</f>
        <v>Michaela Eidenberger</v>
      </c>
      <c r="C59" s="8" t="s">
        <v>78</v>
      </c>
      <c r="D59" s="53">
        <f>'Öst 1'!D8</f>
        <v>2.4</v>
      </c>
      <c r="E59" s="53">
        <f>'Öst 1'!F8</f>
        <v>1</v>
      </c>
      <c r="F59" s="53">
        <f>'Öst 1'!G8</f>
        <v>0.9</v>
      </c>
      <c r="G59" s="53">
        <f>'Öst 1'!H8</f>
        <v>0</v>
      </c>
      <c r="H59" s="53">
        <f>'Öst 1'!I8</f>
        <v>0</v>
      </c>
      <c r="I59" s="53">
        <f>'Öst 1'!J8</f>
        <v>0</v>
      </c>
      <c r="J59" s="26">
        <f>'Öst 1'!K8</f>
        <v>11.45</v>
      </c>
      <c r="K59" s="5">
        <f>'Öst 1'!D18</f>
        <v>1.5</v>
      </c>
      <c r="L59" s="5">
        <f>'Öst 1'!E18</f>
        <v>10</v>
      </c>
      <c r="M59" s="5">
        <f>'Öst 1'!F18</f>
        <v>3.4</v>
      </c>
      <c r="N59" s="5">
        <f>'Öst 1'!G18</f>
        <v>3.4</v>
      </c>
      <c r="O59" s="5">
        <f>'Öst 1'!H18</f>
        <v>3.2</v>
      </c>
      <c r="P59" s="5">
        <f>'Öst 1'!I18</f>
        <v>3.6</v>
      </c>
      <c r="Q59" s="5">
        <f>'Öst 1'!J18</f>
        <v>0</v>
      </c>
      <c r="R59" s="26">
        <f>'Öst 1'!K18</f>
        <v>8.1</v>
      </c>
      <c r="S59" s="5">
        <f>'Öst 1'!D28</f>
        <v>3.7</v>
      </c>
      <c r="T59" s="5">
        <f>'Öst 1'!E28</f>
        <v>10</v>
      </c>
      <c r="U59" s="5">
        <f>'Öst 1'!F28</f>
        <v>5.4</v>
      </c>
      <c r="V59" s="5">
        <f>'Öst 1'!G28</f>
        <v>5</v>
      </c>
      <c r="W59" s="5">
        <f>'Öst 1'!H28</f>
        <v>5</v>
      </c>
      <c r="X59" s="5">
        <f>'Öst 1'!I28</f>
        <v>5.8</v>
      </c>
      <c r="Y59" s="5">
        <f>'Öst 1'!J28</f>
        <v>0.1</v>
      </c>
      <c r="Z59" s="26">
        <f>'Öst 1'!K28</f>
        <v>8.4</v>
      </c>
      <c r="AA59" s="5">
        <f>'Öst 1'!D38</f>
        <v>3.8</v>
      </c>
      <c r="AB59" s="5">
        <f>'Öst 1'!E38</f>
        <v>10</v>
      </c>
      <c r="AC59" s="5">
        <f>'Öst 1'!F38</f>
        <v>2.9</v>
      </c>
      <c r="AD59" s="5">
        <f>'Öst 1'!G38</f>
        <v>2.6</v>
      </c>
      <c r="AE59" s="5">
        <f>'Öst 1'!H38</f>
        <v>3.1</v>
      </c>
      <c r="AF59" s="5">
        <f>'Öst 1'!I38</f>
        <v>2.9</v>
      </c>
      <c r="AG59" s="5">
        <f>'Öst 1'!J38</f>
        <v>0</v>
      </c>
      <c r="AH59" s="26">
        <f>'Öst 1'!K38</f>
        <v>10.9</v>
      </c>
      <c r="AI59" s="86">
        <f t="shared" si="5"/>
        <v>38.849999999999994</v>
      </c>
      <c r="AJ59" s="85" t="e">
        <f>IF(COUNT(AI59)&gt;0,RANK(AI59,(#REF!,$AI$5:$AI$10,$AI$15:$AI79,$AI$25:$AI$30,$AI$35:$AI$40,$AI$45:$AI$50,$AI$60:$AI92,$AI$65:$AI$70,$AI$75:$AI$80,$AI$85:$AI$90,#REF!,#REF!),0)," ")</f>
        <v>#REF!</v>
      </c>
    </row>
    <row r="60" spans="1:36" ht="13.5" thickBot="1">
      <c r="A60" s="4">
        <v>6</v>
      </c>
      <c r="B60" s="62" t="str">
        <f>('Manns.'!G10)</f>
        <v>Sabrina Rebh</v>
      </c>
      <c r="C60" s="8" t="s">
        <v>78</v>
      </c>
      <c r="D60" s="53">
        <f>'Öst 1'!D9</f>
        <v>4.4</v>
      </c>
      <c r="E60" s="53">
        <f>'Öst 1'!F9</f>
        <v>1.6</v>
      </c>
      <c r="F60" s="53">
        <f>'Öst 1'!G9</f>
        <v>1.5</v>
      </c>
      <c r="G60" s="53">
        <f>'Öst 1'!H9</f>
        <v>0</v>
      </c>
      <c r="H60" s="53">
        <f>'Öst 1'!I9</f>
        <v>0</v>
      </c>
      <c r="I60" s="53">
        <f>'Öst 1'!J9</f>
        <v>0</v>
      </c>
      <c r="J60" s="26">
        <f>'Öst 1'!K9</f>
        <v>12.85</v>
      </c>
      <c r="K60" s="5">
        <f>'Öst 1'!D19</f>
        <v>1.8</v>
      </c>
      <c r="L60" s="5">
        <f>'Öst 1'!E19</f>
        <v>10</v>
      </c>
      <c r="M60" s="5">
        <f>'Öst 1'!F19</f>
        <v>4.1</v>
      </c>
      <c r="N60" s="5">
        <f>'Öst 1'!G19</f>
        <v>3.7</v>
      </c>
      <c r="O60" s="5">
        <f>'Öst 1'!H19</f>
        <v>3.8</v>
      </c>
      <c r="P60" s="5">
        <f>'Öst 1'!I19</f>
        <v>4.1</v>
      </c>
      <c r="Q60" s="5">
        <f>'Öst 1'!J19</f>
        <v>0</v>
      </c>
      <c r="R60" s="26">
        <f>'Öst 1'!K19</f>
        <v>7.85</v>
      </c>
      <c r="S60" s="5">
        <f>'Öst 1'!D29</f>
        <v>4.2</v>
      </c>
      <c r="T60" s="5">
        <f>'Öst 1'!E29</f>
        <v>10</v>
      </c>
      <c r="U60" s="5">
        <f>'Öst 1'!F29</f>
        <v>5.1</v>
      </c>
      <c r="V60" s="5">
        <f>'Öst 1'!G29</f>
        <v>5.1</v>
      </c>
      <c r="W60" s="5">
        <f>'Öst 1'!H29</f>
        <v>4.8</v>
      </c>
      <c r="X60" s="5">
        <f>'Öst 1'!I29</f>
        <v>5.1</v>
      </c>
      <c r="Y60" s="5">
        <f>'Öst 1'!J29</f>
        <v>0</v>
      </c>
      <c r="Z60" s="26">
        <f>'Öst 1'!K29</f>
        <v>9.1</v>
      </c>
      <c r="AA60" s="5">
        <f>'Öst 1'!D39</f>
        <v>4.5</v>
      </c>
      <c r="AB60" s="5">
        <f>'Öst 1'!E39</f>
        <v>10</v>
      </c>
      <c r="AC60" s="5">
        <f>'Öst 1'!F39</f>
        <v>2.5</v>
      </c>
      <c r="AD60" s="5">
        <f>'Öst 1'!G39</f>
        <v>2.3</v>
      </c>
      <c r="AE60" s="5">
        <f>'Öst 1'!H39</f>
        <v>3.1</v>
      </c>
      <c r="AF60" s="5">
        <f>'Öst 1'!I39</f>
        <v>2.9</v>
      </c>
      <c r="AG60" s="5">
        <f>'Öst 1'!J39</f>
        <v>0</v>
      </c>
      <c r="AH60" s="26">
        <f>'Öst 1'!K39</f>
        <v>11.8</v>
      </c>
      <c r="AI60" s="86">
        <f t="shared" si="5"/>
        <v>41.599999999999994</v>
      </c>
      <c r="AJ60" s="85" t="e">
        <f>IF(COUNT(AI60)&gt;0,RANK(AI60,(#REF!,$AI$5:$AI$10,$AI$15:$AI80,$AI$25:$AI$30,$AI$35:$AI$40,$AI$45:$AI$50,$AI$60:$AI92,$AI$65:$AI$70,$AI$75:$AI$80,$AI$85:$AI$90,#REF!,#REF!),0)," ")</f>
        <v>#REF!</v>
      </c>
    </row>
    <row r="61" spans="1:36" ht="21" thickBot="1">
      <c r="A61" s="192" t="s">
        <v>8</v>
      </c>
      <c r="B61" s="193"/>
      <c r="C61" s="194"/>
      <c r="D61" s="188">
        <f>IF(COUNT(J55:J60)&gt;0,IF(COUNT(J55:J60)&gt;In_Wertung,LARGE(J55:J60,1)+LARGE(J55:J60,2)+LARGE(J55:J60,3)+IF(In_Wertung=4,LARGE(J55:J60,4),0),SUM(J55:J60))," ")</f>
        <v>35.25</v>
      </c>
      <c r="E61" s="189"/>
      <c r="F61" s="189"/>
      <c r="G61" s="189"/>
      <c r="H61" s="189"/>
      <c r="I61" s="189"/>
      <c r="J61" s="176"/>
      <c r="K61" s="188">
        <f>IF(COUNT(R55:R60)&gt;0,IF(COUNT(R55:R60)&gt;In_Wertung,LARGE(R55:R60,1)+LARGE(R55:R60,2)+LARGE(R55:R60,3)+IF(In_Wertung=4,LARGE(R55:R60,4),0),SUM(R55:R60))," ")</f>
        <v>25.200000000000003</v>
      </c>
      <c r="L61" s="189"/>
      <c r="M61" s="189"/>
      <c r="N61" s="189"/>
      <c r="O61" s="189"/>
      <c r="P61" s="189"/>
      <c r="Q61" s="189"/>
      <c r="R61" s="176"/>
      <c r="S61" s="188">
        <f>IF(COUNT(Z55:Z60)&gt;0,IF(COUNT(Z55:Z60)&gt;In_Wertung,LARGE(Z55:Z60,1)+LARGE(Z55:Z60,2)+LARGE(Z55:Z60,3)+IF(In_Wertung=4,LARGE(Z55:Z60,4),0),SUM(Z55:Z60))," ")</f>
        <v>29.450000000000003</v>
      </c>
      <c r="T61" s="189"/>
      <c r="U61" s="189"/>
      <c r="V61" s="189"/>
      <c r="W61" s="189"/>
      <c r="X61" s="189"/>
      <c r="Y61" s="189"/>
      <c r="Z61" s="176"/>
      <c r="AA61" s="188">
        <f>IF(COUNT(AH55:AH60)&gt;0,IF(COUNT(AH55:AH60)&gt;In_Wertung,LARGE(AH55:AH60,1)+LARGE(AH55:AH60,2)+LARGE(AH55:AH60,3)+IF(In_Wertung=4,LARGE(AH55:AH60,4),0),SUM(AH55:AH60))," ")</f>
        <v>34.3</v>
      </c>
      <c r="AB61" s="189"/>
      <c r="AC61" s="189"/>
      <c r="AD61" s="189"/>
      <c r="AE61" s="189"/>
      <c r="AF61" s="189"/>
      <c r="AG61" s="189"/>
      <c r="AH61" s="176"/>
      <c r="AI61" s="87">
        <f>IF(COUNT(D55:AH61)&gt;0,SUM(D61:AH61),"")</f>
        <v>124.2</v>
      </c>
      <c r="AJ61" s="84" t="e">
        <f>IF(COUNT(AI61)&gt;0,RANK(AI61,(#REF!,$AI$11,$AI$21,$AI$31,$AI$41,$AI$51,$AI$61,$AI$71,$AI$81,$AI$91,#REF!,#REF!),0),"")</f>
        <v>#REF!</v>
      </c>
    </row>
    <row r="62" ht="13.5" thickBot="1"/>
    <row r="63" spans="1:36" ht="12.75" customHeight="1">
      <c r="A63" s="195" t="str">
        <f>'Manns.'!H3</f>
        <v>Sportunion 2</v>
      </c>
      <c r="B63" s="196"/>
      <c r="C63" s="199" t="s">
        <v>14</v>
      </c>
      <c r="D63" s="201" t="s">
        <v>0</v>
      </c>
      <c r="E63" s="202"/>
      <c r="F63" s="202"/>
      <c r="G63" s="202"/>
      <c r="H63" s="202"/>
      <c r="I63" s="203"/>
      <c r="J63" s="24"/>
      <c r="K63" s="201" t="s">
        <v>5</v>
      </c>
      <c r="L63" s="204"/>
      <c r="M63" s="202"/>
      <c r="N63" s="202"/>
      <c r="O63" s="202"/>
      <c r="P63" s="202"/>
      <c r="Q63" s="203"/>
      <c r="R63" s="205"/>
      <c r="S63" s="201" t="s">
        <v>6</v>
      </c>
      <c r="T63" s="204"/>
      <c r="U63" s="202"/>
      <c r="V63" s="202"/>
      <c r="W63" s="202"/>
      <c r="X63" s="202"/>
      <c r="Y63" s="203"/>
      <c r="Z63" s="205"/>
      <c r="AA63" s="187" t="s">
        <v>7</v>
      </c>
      <c r="AB63" s="187"/>
      <c r="AC63" s="187"/>
      <c r="AD63" s="187"/>
      <c r="AE63" s="187"/>
      <c r="AF63" s="187"/>
      <c r="AG63" s="187"/>
      <c r="AH63" s="187"/>
      <c r="AI63" s="185" t="s">
        <v>9</v>
      </c>
      <c r="AJ63" s="185" t="s">
        <v>10</v>
      </c>
    </row>
    <row r="64" spans="1:36" ht="13.5" customHeight="1" thickBot="1">
      <c r="A64" s="197"/>
      <c r="B64" s="198"/>
      <c r="C64" s="200"/>
      <c r="D64" s="3" t="s">
        <v>25</v>
      </c>
      <c r="E64" s="11" t="s">
        <v>27</v>
      </c>
      <c r="F64" s="12" t="s">
        <v>28</v>
      </c>
      <c r="G64" s="13" t="s">
        <v>29</v>
      </c>
      <c r="H64" s="14" t="s">
        <v>30</v>
      </c>
      <c r="I64" s="10" t="s">
        <v>31</v>
      </c>
      <c r="J64" s="25" t="s">
        <v>21</v>
      </c>
      <c r="K64" s="3" t="s">
        <v>25</v>
      </c>
      <c r="L64" s="29" t="s">
        <v>26</v>
      </c>
      <c r="M64" s="11" t="s">
        <v>27</v>
      </c>
      <c r="N64" s="12" t="s">
        <v>28</v>
      </c>
      <c r="O64" s="13" t="s">
        <v>29</v>
      </c>
      <c r="P64" s="14" t="s">
        <v>30</v>
      </c>
      <c r="Q64" s="10" t="s">
        <v>31</v>
      </c>
      <c r="R64" s="25" t="s">
        <v>21</v>
      </c>
      <c r="S64" s="3" t="s">
        <v>25</v>
      </c>
      <c r="T64" s="29" t="s">
        <v>26</v>
      </c>
      <c r="U64" s="11" t="s">
        <v>27</v>
      </c>
      <c r="V64" s="12" t="s">
        <v>28</v>
      </c>
      <c r="W64" s="13" t="s">
        <v>29</v>
      </c>
      <c r="X64" s="14" t="s">
        <v>30</v>
      </c>
      <c r="Y64" s="10" t="s">
        <v>31</v>
      </c>
      <c r="Z64" s="25" t="s">
        <v>21</v>
      </c>
      <c r="AA64" s="3" t="s">
        <v>25</v>
      </c>
      <c r="AB64" s="29" t="s">
        <v>26</v>
      </c>
      <c r="AC64" s="11" t="s">
        <v>27</v>
      </c>
      <c r="AD64" s="12" t="s">
        <v>28</v>
      </c>
      <c r="AE64" s="13" t="s">
        <v>29</v>
      </c>
      <c r="AF64" s="14" t="s">
        <v>30</v>
      </c>
      <c r="AG64" s="10" t="s">
        <v>31</v>
      </c>
      <c r="AH64" s="25" t="s">
        <v>21</v>
      </c>
      <c r="AI64" s="186"/>
      <c r="AJ64" s="208"/>
    </row>
    <row r="65" spans="1:36" ht="13.5" thickBot="1">
      <c r="A65" s="4">
        <v>1</v>
      </c>
      <c r="B65" s="62" t="str">
        <f>('Manns.'!H5)</f>
        <v>----------------</v>
      </c>
      <c r="C65" s="8" t="s">
        <v>45</v>
      </c>
      <c r="D65" s="53">
        <f>'Öst 2'!D4</f>
        <v>0</v>
      </c>
      <c r="E65" s="53">
        <f>'Öst 2'!F4</f>
        <v>0</v>
      </c>
      <c r="F65" s="53">
        <f>'Öst 2'!G4</f>
        <v>0</v>
      </c>
      <c r="G65" s="53">
        <f>'Öst 2'!H4</f>
        <v>0</v>
      </c>
      <c r="H65" s="53">
        <f>'Öst 2'!I4</f>
        <v>0</v>
      </c>
      <c r="I65" s="53">
        <f>'Öst 2'!J4</f>
        <v>0</v>
      </c>
      <c r="J65" s="26">
        <f>'Öst 2'!K4</f>
      </c>
      <c r="K65" s="5">
        <f>'Öst 2'!D14</f>
        <v>0</v>
      </c>
      <c r="L65" s="5">
        <f>'Öst 2'!E14</f>
        <v>0</v>
      </c>
      <c r="M65" s="5">
        <f>'Öst 2'!F14</f>
        <v>0</v>
      </c>
      <c r="N65" s="5">
        <f>'Öst 2'!G14</f>
        <v>0</v>
      </c>
      <c r="O65" s="5">
        <f>'Öst 2'!H14</f>
        <v>0</v>
      </c>
      <c r="P65" s="5">
        <f>'Öst 2'!I14</f>
        <v>0</v>
      </c>
      <c r="Q65" s="5">
        <f>'Öst 2'!J14</f>
        <v>0</v>
      </c>
      <c r="R65" s="26">
        <f>'Öst 2'!K14</f>
      </c>
      <c r="S65" s="5">
        <f>'Öst 2'!D24</f>
        <v>0</v>
      </c>
      <c r="T65" s="5">
        <f>'Öst 2'!E24</f>
        <v>0</v>
      </c>
      <c r="U65" s="5">
        <f>'Öst 2'!F24</f>
        <v>0</v>
      </c>
      <c r="V65" s="5">
        <f>'Öst 2'!G24</f>
        <v>0</v>
      </c>
      <c r="W65" s="5">
        <f>'Öst 2'!H24</f>
        <v>0</v>
      </c>
      <c r="X65" s="5">
        <f>'Öst 2'!I24</f>
        <v>0</v>
      </c>
      <c r="Y65" s="5">
        <f>'Öst 2'!J24</f>
        <v>0</v>
      </c>
      <c r="Z65" s="26">
        <f>'Öst 2'!K24</f>
      </c>
      <c r="AA65" s="5">
        <f>'Öst 2'!D34</f>
        <v>0</v>
      </c>
      <c r="AB65" s="5">
        <f>'Öst 2'!E34</f>
        <v>0</v>
      </c>
      <c r="AC65" s="5">
        <f>'Öst 2'!F34</f>
        <v>0</v>
      </c>
      <c r="AD65" s="5">
        <f>'Öst 2'!G34</f>
        <v>0</v>
      </c>
      <c r="AE65" s="5">
        <f>'Öst 2'!H34</f>
        <v>0</v>
      </c>
      <c r="AF65" s="5">
        <f>'Öst 2'!I34</f>
        <v>0</v>
      </c>
      <c r="AG65" s="5">
        <f>'Öst 2'!J34</f>
        <v>0</v>
      </c>
      <c r="AH65" s="26">
        <f>'Öst 2'!K34</f>
      </c>
      <c r="AI65" s="86">
        <f aca="true" t="shared" si="6" ref="AI65:AI70">SUM(J65,R65,Z65,AH65)</f>
        <v>0</v>
      </c>
      <c r="AJ65" s="85" t="e">
        <f>IF(COUNT(AI65)&gt;0,RANK(AI65,(#REF!,$AI$5:$AI$10,$AI$15:$AI85,$AI$25:$AI$30,$AI$35:$AI$40,$AI$45:$AI$50,$AI$60:$AI92,$AI$65:$AI$70,$AI$75:$AI$80,$AI$85:$AI$90,#REF!,#REF!),0)," ")</f>
        <v>#REF!</v>
      </c>
    </row>
    <row r="66" spans="1:36" ht="13.5" thickBot="1">
      <c r="A66" s="4">
        <v>2</v>
      </c>
      <c r="B66" s="62" t="str">
        <f>('Manns.'!H6)</f>
        <v>--------------</v>
      </c>
      <c r="C66" s="8" t="s">
        <v>45</v>
      </c>
      <c r="D66" s="53">
        <f>'Öst 2'!D5</f>
        <v>0</v>
      </c>
      <c r="E66" s="53">
        <f>'Öst 2'!F5</f>
        <v>0</v>
      </c>
      <c r="F66" s="53">
        <f>'Öst 2'!G5</f>
        <v>0</v>
      </c>
      <c r="G66" s="53">
        <f>'Öst 2'!H5</f>
        <v>0</v>
      </c>
      <c r="H66" s="53">
        <f>'Öst 2'!I5</f>
        <v>0</v>
      </c>
      <c r="I66" s="53">
        <f>'Öst 2'!J5</f>
        <v>0</v>
      </c>
      <c r="J66" s="26">
        <f>'Öst 2'!K5</f>
      </c>
      <c r="K66" s="5">
        <f>'Öst 2'!D15</f>
        <v>0</v>
      </c>
      <c r="L66" s="5">
        <f>'Öst 2'!E15</f>
        <v>0</v>
      </c>
      <c r="M66" s="5">
        <f>'Öst 2'!F15</f>
        <v>0</v>
      </c>
      <c r="N66" s="5">
        <f>'Öst 2'!G15</f>
        <v>0</v>
      </c>
      <c r="O66" s="5">
        <f>'Öst 2'!H15</f>
        <v>0</v>
      </c>
      <c r="P66" s="5">
        <f>'Öst 2'!I15</f>
        <v>0</v>
      </c>
      <c r="Q66" s="5">
        <f>'Öst 2'!J15</f>
        <v>0</v>
      </c>
      <c r="R66" s="26">
        <f>'Öst 2'!K15</f>
      </c>
      <c r="S66" s="5">
        <f>'Öst 2'!D25</f>
        <v>0</v>
      </c>
      <c r="T66" s="5">
        <f>'Öst 2'!E25</f>
        <v>0</v>
      </c>
      <c r="U66" s="5">
        <f>'Öst 2'!F25</f>
        <v>0</v>
      </c>
      <c r="V66" s="5">
        <f>'Öst 2'!G25</f>
        <v>0</v>
      </c>
      <c r="W66" s="5">
        <f>'Öst 2'!H25</f>
        <v>0</v>
      </c>
      <c r="X66" s="5">
        <f>'Öst 2'!I25</f>
        <v>0</v>
      </c>
      <c r="Y66" s="5">
        <f>'Öst 2'!J25</f>
        <v>0</v>
      </c>
      <c r="Z66" s="26">
        <f>'Öst 2'!K25</f>
      </c>
      <c r="AA66" s="5">
        <f>'Öst 2'!D35</f>
        <v>0</v>
      </c>
      <c r="AB66" s="5">
        <f>'Öst 2'!E35</f>
        <v>0</v>
      </c>
      <c r="AC66" s="5">
        <f>'Öst 2'!F35</f>
        <v>0</v>
      </c>
      <c r="AD66" s="5">
        <f>'Öst 2'!G35</f>
        <v>0</v>
      </c>
      <c r="AE66" s="5">
        <f>'Öst 2'!H35</f>
        <v>0</v>
      </c>
      <c r="AF66" s="5">
        <f>'Öst 2'!I35</f>
        <v>0</v>
      </c>
      <c r="AG66" s="5">
        <f>'Öst 2'!J35</f>
        <v>0</v>
      </c>
      <c r="AH66" s="26">
        <f>'Öst 2'!K35</f>
      </c>
      <c r="AI66" s="86">
        <f t="shared" si="6"/>
        <v>0</v>
      </c>
      <c r="AJ66" s="85"/>
    </row>
    <row r="67" spans="1:36" ht="13.5" thickBot="1">
      <c r="A67" s="4">
        <v>3</v>
      </c>
      <c r="B67" s="62" t="str">
        <f>('Manns.'!H7)</f>
        <v>--------------</v>
      </c>
      <c r="C67" s="8" t="s">
        <v>45</v>
      </c>
      <c r="D67" s="53">
        <f>'Öst 2'!D6</f>
        <v>0</v>
      </c>
      <c r="E67" s="53">
        <f>'Öst 2'!F6</f>
        <v>0</v>
      </c>
      <c r="F67" s="53">
        <f>'Öst 2'!G6</f>
        <v>0</v>
      </c>
      <c r="G67" s="53">
        <f>'Öst 2'!H6</f>
        <v>0</v>
      </c>
      <c r="H67" s="53">
        <f>'Öst 2'!I6</f>
        <v>0</v>
      </c>
      <c r="I67" s="53">
        <f>'Öst 2'!J6</f>
        <v>0</v>
      </c>
      <c r="J67" s="26">
        <f>'Öst 2'!K6</f>
      </c>
      <c r="K67" s="5">
        <f>'Öst 2'!D16</f>
        <v>0</v>
      </c>
      <c r="L67" s="5">
        <f>'Öst 2'!E16</f>
        <v>0</v>
      </c>
      <c r="M67" s="5">
        <f>'Öst 2'!F16</f>
        <v>0</v>
      </c>
      <c r="N67" s="5">
        <f>'Öst 2'!G16</f>
        <v>0</v>
      </c>
      <c r="O67" s="5">
        <f>'Öst 2'!H16</f>
        <v>0</v>
      </c>
      <c r="P67" s="5">
        <f>'Öst 2'!I16</f>
        <v>0</v>
      </c>
      <c r="Q67" s="5">
        <f>'Öst 2'!J16</f>
        <v>0</v>
      </c>
      <c r="R67" s="26">
        <f>'Öst 2'!K16</f>
      </c>
      <c r="S67" s="5">
        <f>'Öst 2'!D26</f>
        <v>0</v>
      </c>
      <c r="T67" s="5">
        <f>'Öst 2'!E26</f>
        <v>0</v>
      </c>
      <c r="U67" s="5">
        <f>'Öst 2'!F26</f>
        <v>0</v>
      </c>
      <c r="V67" s="5">
        <f>'Öst 2'!G26</f>
        <v>0</v>
      </c>
      <c r="W67" s="5">
        <f>'Öst 2'!H26</f>
        <v>0</v>
      </c>
      <c r="X67" s="5">
        <f>'Öst 2'!I26</f>
        <v>0</v>
      </c>
      <c r="Y67" s="5">
        <f>'Öst 2'!J26</f>
        <v>0</v>
      </c>
      <c r="Z67" s="26">
        <f>'Öst 2'!K26</f>
      </c>
      <c r="AA67" s="5">
        <f>'Öst 2'!D36</f>
        <v>0</v>
      </c>
      <c r="AB67" s="5">
        <f>'Öst 2'!E36</f>
        <v>0</v>
      </c>
      <c r="AC67" s="5">
        <f>'Öst 2'!F36</f>
        <v>0</v>
      </c>
      <c r="AD67" s="5">
        <f>'Öst 2'!G36</f>
        <v>0</v>
      </c>
      <c r="AE67" s="5">
        <f>'Öst 2'!H36</f>
        <v>0</v>
      </c>
      <c r="AF67" s="5">
        <f>'Öst 2'!I36</f>
        <v>0</v>
      </c>
      <c r="AG67" s="5">
        <f>'Öst 2'!J36</f>
        <v>0</v>
      </c>
      <c r="AH67" s="26">
        <f>'Öst 2'!K36</f>
      </c>
      <c r="AI67" s="86">
        <f t="shared" si="6"/>
        <v>0</v>
      </c>
      <c r="AJ67" s="85" t="e">
        <f>IF(COUNT(AI67)&gt;0,RANK(AI67,(#REF!,$AI$5:$AI$10,$AI$15:$AI87,$AI$25:$AI$30,$AI$35:$AI$40,$AI$45:$AI$50,$AI$60:$AI92,$AI$65:$AI$70,$AI$75:$AI$80,$AI$85:$AI$90,#REF!,#REF!),0)," ")</f>
        <v>#REF!</v>
      </c>
    </row>
    <row r="68" spans="1:36" ht="13.5" thickBot="1">
      <c r="A68" s="4">
        <v>4</v>
      </c>
      <c r="B68" s="62" t="str">
        <f>('Manns.'!H8)</f>
        <v>Susanne Schaller</v>
      </c>
      <c r="C68" s="8" t="s">
        <v>78</v>
      </c>
      <c r="D68" s="53">
        <f>'Öst 2'!D7</f>
        <v>2.4</v>
      </c>
      <c r="E68" s="53">
        <f>'Öst 2'!F7</f>
        <v>0.4</v>
      </c>
      <c r="F68" s="53">
        <f>'Öst 2'!G7</f>
        <v>0.6</v>
      </c>
      <c r="G68" s="53">
        <f>'Öst 2'!H7</f>
        <v>0</v>
      </c>
      <c r="H68" s="53">
        <f>'Öst 2'!I7</f>
        <v>0</v>
      </c>
      <c r="I68" s="53">
        <f>'Öst 2'!J7</f>
        <v>0</v>
      </c>
      <c r="J68" s="26">
        <f>'Öst 2'!K7</f>
        <v>11.9</v>
      </c>
      <c r="K68" s="5">
        <f>'Öst 2'!D17</f>
        <v>1.1</v>
      </c>
      <c r="L68" s="5">
        <f>'Öst 2'!E17</f>
        <v>10</v>
      </c>
      <c r="M68" s="5">
        <f>'Öst 2'!F17</f>
        <v>4.8</v>
      </c>
      <c r="N68" s="5">
        <f>'Öst 2'!G17</f>
        <v>5.3</v>
      </c>
      <c r="O68" s="5">
        <f>'Öst 2'!H17</f>
        <v>5.1</v>
      </c>
      <c r="P68" s="5">
        <f>'Öst 2'!I17</f>
        <v>5.1</v>
      </c>
      <c r="Q68" s="5">
        <f>'Öst 2'!J17</f>
        <v>0</v>
      </c>
      <c r="R68" s="26">
        <f>'Öst 2'!K17</f>
        <v>6</v>
      </c>
      <c r="S68" s="5">
        <f>'Öst 2'!D27</f>
        <v>3.3</v>
      </c>
      <c r="T68" s="5">
        <f>'Öst 2'!E27</f>
        <v>10</v>
      </c>
      <c r="U68" s="5">
        <f>'Öst 2'!F27</f>
        <v>3.4</v>
      </c>
      <c r="V68" s="5">
        <f>'Öst 2'!G27</f>
        <v>2.8</v>
      </c>
      <c r="W68" s="5">
        <f>'Öst 2'!H27</f>
        <v>3.2</v>
      </c>
      <c r="X68" s="5">
        <f>'Öst 2'!I27</f>
        <v>2.7</v>
      </c>
      <c r="Y68" s="5">
        <f>'Öst 2'!J27</f>
        <v>0</v>
      </c>
      <c r="Z68" s="26">
        <f>'Öst 2'!K27</f>
        <v>10.3</v>
      </c>
      <c r="AA68" s="5">
        <f>'Öst 2'!D37</f>
        <v>2.7</v>
      </c>
      <c r="AB68" s="5">
        <f>'Öst 2'!E37</f>
        <v>10</v>
      </c>
      <c r="AC68" s="5">
        <f>'Öst 2'!F37</f>
        <v>2.6</v>
      </c>
      <c r="AD68" s="5">
        <f>'Öst 2'!G37</f>
        <v>2.4</v>
      </c>
      <c r="AE68" s="5">
        <f>'Öst 2'!H37</f>
        <v>2.6</v>
      </c>
      <c r="AF68" s="5">
        <f>'Öst 2'!I37</f>
        <v>2.2</v>
      </c>
      <c r="AG68" s="5">
        <f>'Öst 2'!J37</f>
        <v>0</v>
      </c>
      <c r="AH68" s="26">
        <f>'Öst 2'!K37</f>
        <v>10.2</v>
      </c>
      <c r="AI68" s="86">
        <f t="shared" si="6"/>
        <v>38.4</v>
      </c>
      <c r="AJ68" s="85"/>
    </row>
    <row r="69" spans="1:36" ht="13.5" thickBot="1">
      <c r="A69" s="4">
        <v>5</v>
      </c>
      <c r="B69" s="62" t="str">
        <f>('Manns.'!H9)</f>
        <v>Constanze Tiefnig</v>
      </c>
      <c r="C69" s="8" t="s">
        <v>78</v>
      </c>
      <c r="D69" s="53">
        <f>'Öst 2'!D8</f>
        <v>4</v>
      </c>
      <c r="E69" s="53">
        <f>'Öst 2'!F8</f>
        <v>2.2</v>
      </c>
      <c r="F69" s="53">
        <f>'Öst 2'!G8</f>
        <v>2.3</v>
      </c>
      <c r="G69" s="53">
        <f>'Öst 2'!H8</f>
        <v>0</v>
      </c>
      <c r="H69" s="53">
        <f>'Öst 2'!I8</f>
        <v>0</v>
      </c>
      <c r="I69" s="53">
        <f>'Öst 2'!J8</f>
        <v>0</v>
      </c>
      <c r="J69" s="26">
        <f>'Öst 2'!K8</f>
        <v>11.75</v>
      </c>
      <c r="K69" s="5">
        <f>'Öst 2'!D18</f>
        <v>2.4</v>
      </c>
      <c r="L69" s="5">
        <f>'Öst 2'!E18</f>
        <v>10</v>
      </c>
      <c r="M69" s="5">
        <f>'Öst 2'!F18</f>
        <v>2.9</v>
      </c>
      <c r="N69" s="5">
        <f>'Öst 2'!G18</f>
        <v>3.3</v>
      </c>
      <c r="O69" s="5">
        <f>'Öst 2'!H18</f>
        <v>3.8</v>
      </c>
      <c r="P69" s="5">
        <f>'Öst 2'!I18</f>
        <v>4.1</v>
      </c>
      <c r="Q69" s="5">
        <f>'Öst 2'!J18</f>
        <v>0</v>
      </c>
      <c r="R69" s="26">
        <f>'Öst 2'!K18</f>
        <v>8.85</v>
      </c>
      <c r="S69" s="5">
        <f>'Öst 2'!D28</f>
        <v>2.9</v>
      </c>
      <c r="T69" s="5">
        <f>'Öst 2'!E28</f>
        <v>10</v>
      </c>
      <c r="U69" s="5">
        <f>'Öst 2'!F28</f>
        <v>3.7</v>
      </c>
      <c r="V69" s="5">
        <f>'Öst 2'!G28</f>
        <v>3.8</v>
      </c>
      <c r="W69" s="5">
        <f>'Öst 2'!H28</f>
        <v>3.3</v>
      </c>
      <c r="X69" s="5">
        <f>'Öst 2'!I28</f>
        <v>3.2</v>
      </c>
      <c r="Y69" s="5">
        <f>'Öst 2'!J28</f>
        <v>0</v>
      </c>
      <c r="Z69" s="26">
        <f>'Öst 2'!K28</f>
        <v>9.4</v>
      </c>
      <c r="AA69" s="5">
        <f>'Öst 2'!D38</f>
        <v>2.7</v>
      </c>
      <c r="AB69" s="5">
        <f>'Öst 2'!E38</f>
        <v>10</v>
      </c>
      <c r="AC69" s="5">
        <f>'Öst 2'!F38</f>
        <v>2.5</v>
      </c>
      <c r="AD69" s="5">
        <f>'Öst 2'!G38</f>
        <v>2</v>
      </c>
      <c r="AE69" s="5">
        <f>'Öst 2'!H38</f>
        <v>2.5</v>
      </c>
      <c r="AF69" s="5">
        <f>'Öst 2'!I38</f>
        <v>2.1</v>
      </c>
      <c r="AG69" s="5">
        <f>'Öst 2'!J38</f>
        <v>0</v>
      </c>
      <c r="AH69" s="26">
        <f>'Öst 2'!K38</f>
        <v>10.4</v>
      </c>
      <c r="AI69" s="86">
        <f t="shared" si="6"/>
        <v>40.4</v>
      </c>
      <c r="AJ69" s="85" t="e">
        <f>IF(COUNT(AI69)&gt;0,RANK(AI69,(#REF!,$AI$5:$AI$10,$AI$15:$AI89,$AI$25:$AI$30,$AI$35:$AI$40,$AI$45:$AI$50,$AI$60:$AI92,$AI$65:$AI$70,$AI$75:$AI$80,$AI$85:$AI$90,#REF!,#REF!),0)," ")</f>
        <v>#REF!</v>
      </c>
    </row>
    <row r="70" spans="1:36" ht="13.5" thickBot="1">
      <c r="A70" s="4">
        <v>6</v>
      </c>
      <c r="B70" s="62" t="str">
        <f>('Manns.'!H10)</f>
        <v>Katharina Schrank</v>
      </c>
      <c r="C70" s="8" t="s">
        <v>78</v>
      </c>
      <c r="D70" s="53">
        <f>'Öst 2'!D9</f>
        <v>3.4</v>
      </c>
      <c r="E70" s="53">
        <f>'Öst 2'!F9</f>
        <v>1.5</v>
      </c>
      <c r="F70" s="53">
        <f>'Öst 2'!G9</f>
        <v>1.6</v>
      </c>
      <c r="G70" s="53">
        <f>'Öst 2'!H9</f>
        <v>0</v>
      </c>
      <c r="H70" s="53">
        <f>'Öst 2'!I9</f>
        <v>0</v>
      </c>
      <c r="I70" s="53">
        <f>'Öst 2'!J9</f>
        <v>0</v>
      </c>
      <c r="J70" s="26">
        <f>'Öst 2'!K9</f>
        <v>11.85</v>
      </c>
      <c r="K70" s="5">
        <f>'Öst 2'!D19</f>
        <v>1.8</v>
      </c>
      <c r="L70" s="5">
        <f>'Öst 2'!E19</f>
        <v>10</v>
      </c>
      <c r="M70" s="5">
        <f>'Öst 2'!F19</f>
        <v>4.1</v>
      </c>
      <c r="N70" s="5">
        <f>'Öst 2'!G19</f>
        <v>4.5</v>
      </c>
      <c r="O70" s="5">
        <f>'Öst 2'!H19</f>
        <v>4.7</v>
      </c>
      <c r="P70" s="5">
        <f>'Öst 2'!I19</f>
        <v>4.5</v>
      </c>
      <c r="Q70" s="5">
        <f>'Öst 2'!J19</f>
        <v>0</v>
      </c>
      <c r="R70" s="26">
        <f>'Öst 2'!K19</f>
        <v>7.3</v>
      </c>
      <c r="S70" s="5">
        <f>'Öst 2'!D29</f>
        <v>3.8</v>
      </c>
      <c r="T70" s="5">
        <f>'Öst 2'!E29</f>
        <v>10</v>
      </c>
      <c r="U70" s="5">
        <f>'Öst 2'!F29</f>
        <v>4</v>
      </c>
      <c r="V70" s="5">
        <f>'Öst 2'!G29</f>
        <v>3.8</v>
      </c>
      <c r="W70" s="5">
        <f>'Öst 2'!H29</f>
        <v>3.9</v>
      </c>
      <c r="X70" s="5">
        <f>'Öst 2'!I29</f>
        <v>4.3</v>
      </c>
      <c r="Y70" s="5">
        <f>'Öst 2'!J29</f>
        <v>0</v>
      </c>
      <c r="Z70" s="26">
        <f>'Öst 2'!K29</f>
        <v>9.85</v>
      </c>
      <c r="AA70" s="5">
        <f>'Öst 2'!D39</f>
        <v>3.6</v>
      </c>
      <c r="AB70" s="5">
        <f>'Öst 2'!E39</f>
        <v>10</v>
      </c>
      <c r="AC70" s="5">
        <f>'Öst 2'!F39</f>
        <v>2.7</v>
      </c>
      <c r="AD70" s="5">
        <f>'Öst 2'!G39</f>
        <v>2.7</v>
      </c>
      <c r="AE70" s="5">
        <f>'Öst 2'!H39</f>
        <v>3.4</v>
      </c>
      <c r="AF70" s="5">
        <f>'Öst 2'!I39</f>
        <v>3.1</v>
      </c>
      <c r="AG70" s="5">
        <f>'Öst 2'!J39</f>
        <v>0</v>
      </c>
      <c r="AH70" s="26">
        <f>'Öst 2'!K39</f>
        <v>10.7</v>
      </c>
      <c r="AI70" s="86">
        <f t="shared" si="6"/>
        <v>39.7</v>
      </c>
      <c r="AJ70" s="85" t="e">
        <f>IF(COUNT(AI70)&gt;0,RANK(AI70,(#REF!,$AI$5:$AI$10,$AI$15:$AI90,$AI$25:$AI$30,$AI$35:$AI$40,$AI$45:$AI$50,$AI$60:$AI92,$AI$65:$AI$70,$AI$75:$AI$80,$AI$85:$AI$90,#REF!,#REF!),0)," ")</f>
        <v>#REF!</v>
      </c>
    </row>
    <row r="71" spans="1:36" ht="21" thickBot="1">
      <c r="A71" s="192" t="s">
        <v>8</v>
      </c>
      <c r="B71" s="193"/>
      <c r="C71" s="194"/>
      <c r="D71" s="188">
        <f>IF(COUNT(J65:J70)&gt;0,IF(COUNT(J65:J70)&gt;In_Wertung,LARGE(J65:J70,1)+LARGE(J65:J70,2)+LARGE(J65:J70,3)+IF(In_Wertung=4,LARGE(J65:J70,4),0),SUM(J65:J70))," ")</f>
        <v>35.5</v>
      </c>
      <c r="E71" s="189"/>
      <c r="F71" s="189"/>
      <c r="G71" s="189"/>
      <c r="H71" s="189"/>
      <c r="I71" s="189"/>
      <c r="J71" s="176"/>
      <c r="K71" s="188">
        <f>IF(COUNT(R65:R70)&gt;0,IF(COUNT(R65:R70)&gt;In_Wertung,LARGE(R65:R70,1)+LARGE(R65:R70,2)+LARGE(R65:R70,3)+IF(In_Wertung=4,LARGE(R65:R70,4),0),SUM(R65:R70))," ")</f>
        <v>22.15</v>
      </c>
      <c r="L71" s="189"/>
      <c r="M71" s="189"/>
      <c r="N71" s="189"/>
      <c r="O71" s="189"/>
      <c r="P71" s="189"/>
      <c r="Q71" s="189"/>
      <c r="R71" s="176"/>
      <c r="S71" s="188">
        <f>IF(COUNT(Z65:Z70)&gt;0,IF(COUNT(Z65:Z70)&gt;In_Wertung,LARGE(Z65:Z70,1)+LARGE(Z65:Z70,2)+LARGE(Z65:Z70,3)+IF(In_Wertung=4,LARGE(Z65:Z70,4),0),SUM(Z65:Z70))," ")</f>
        <v>29.550000000000004</v>
      </c>
      <c r="T71" s="189"/>
      <c r="U71" s="189"/>
      <c r="V71" s="189"/>
      <c r="W71" s="189"/>
      <c r="X71" s="189"/>
      <c r="Y71" s="189"/>
      <c r="Z71" s="176"/>
      <c r="AA71" s="188">
        <f>IF(COUNT(AH65:AH70)&gt;0,IF(COUNT(AH65:AH70)&gt;In_Wertung,LARGE(AH65:AH70,1)+LARGE(AH65:AH70,2)+LARGE(AH65:AH70,3)+IF(In_Wertung=4,LARGE(AH65:AH70,4),0),SUM(AH65:AH70))," ")</f>
        <v>31.3</v>
      </c>
      <c r="AB71" s="189"/>
      <c r="AC71" s="189"/>
      <c r="AD71" s="189"/>
      <c r="AE71" s="189"/>
      <c r="AF71" s="189"/>
      <c r="AG71" s="189"/>
      <c r="AH71" s="176"/>
      <c r="AI71" s="87">
        <f>IF(COUNT(D65:AH71)&gt;0,SUM(D71:AH71),"")</f>
        <v>118.5</v>
      </c>
      <c r="AJ71" s="84" t="e">
        <f>IF(COUNT(AI71)&gt;0,RANK(AI71,(#REF!,$AI$11,$AI$21,$AI$31,$AI$41,$AI$51,$AI$61,$AI$71,$AI$81,$AI$91,#REF!,#REF!),0),"")</f>
        <v>#REF!</v>
      </c>
    </row>
    <row r="72" ht="13.5" thickBot="1"/>
    <row r="73" spans="1:36" ht="12.75" customHeight="1">
      <c r="A73" s="195" t="str">
        <f>'Manns.'!I3</f>
        <v>Sportunion 3</v>
      </c>
      <c r="B73" s="196"/>
      <c r="C73" s="199" t="s">
        <v>14</v>
      </c>
      <c r="D73" s="201" t="s">
        <v>0</v>
      </c>
      <c r="E73" s="202"/>
      <c r="F73" s="202"/>
      <c r="G73" s="202"/>
      <c r="H73" s="202"/>
      <c r="I73" s="203"/>
      <c r="J73" s="24"/>
      <c r="K73" s="201" t="s">
        <v>5</v>
      </c>
      <c r="L73" s="204"/>
      <c r="M73" s="202"/>
      <c r="N73" s="202"/>
      <c r="O73" s="202"/>
      <c r="P73" s="202"/>
      <c r="Q73" s="203"/>
      <c r="R73" s="205"/>
      <c r="S73" s="201" t="s">
        <v>6</v>
      </c>
      <c r="T73" s="204"/>
      <c r="U73" s="202"/>
      <c r="V73" s="202"/>
      <c r="W73" s="202"/>
      <c r="X73" s="202"/>
      <c r="Y73" s="203"/>
      <c r="Z73" s="205"/>
      <c r="AA73" s="187" t="s">
        <v>7</v>
      </c>
      <c r="AB73" s="187"/>
      <c r="AC73" s="187"/>
      <c r="AD73" s="187"/>
      <c r="AE73" s="187"/>
      <c r="AF73" s="187"/>
      <c r="AG73" s="187"/>
      <c r="AH73" s="187"/>
      <c r="AI73" s="185" t="s">
        <v>9</v>
      </c>
      <c r="AJ73" s="185" t="s">
        <v>10</v>
      </c>
    </row>
    <row r="74" spans="1:36" ht="13.5" customHeight="1" thickBot="1">
      <c r="A74" s="197"/>
      <c r="B74" s="198"/>
      <c r="C74" s="200"/>
      <c r="D74" s="3" t="s">
        <v>25</v>
      </c>
      <c r="E74" s="11" t="s">
        <v>27</v>
      </c>
      <c r="F74" s="12" t="s">
        <v>28</v>
      </c>
      <c r="G74" s="13" t="s">
        <v>29</v>
      </c>
      <c r="H74" s="14" t="s">
        <v>30</v>
      </c>
      <c r="I74" s="10" t="s">
        <v>31</v>
      </c>
      <c r="J74" s="25" t="s">
        <v>21</v>
      </c>
      <c r="K74" s="3" t="s">
        <v>25</v>
      </c>
      <c r="L74" s="29" t="s">
        <v>26</v>
      </c>
      <c r="M74" s="11" t="s">
        <v>27</v>
      </c>
      <c r="N74" s="12" t="s">
        <v>28</v>
      </c>
      <c r="O74" s="13" t="s">
        <v>29</v>
      </c>
      <c r="P74" s="14" t="s">
        <v>30</v>
      </c>
      <c r="Q74" s="10" t="s">
        <v>31</v>
      </c>
      <c r="R74" s="25" t="s">
        <v>21</v>
      </c>
      <c r="S74" s="3" t="s">
        <v>25</v>
      </c>
      <c r="T74" s="29" t="s">
        <v>26</v>
      </c>
      <c r="U74" s="11" t="s">
        <v>27</v>
      </c>
      <c r="V74" s="12" t="s">
        <v>28</v>
      </c>
      <c r="W74" s="13" t="s">
        <v>29</v>
      </c>
      <c r="X74" s="14" t="s">
        <v>30</v>
      </c>
      <c r="Y74" s="10" t="s">
        <v>31</v>
      </c>
      <c r="Z74" s="25" t="s">
        <v>21</v>
      </c>
      <c r="AA74" s="3" t="s">
        <v>25</v>
      </c>
      <c r="AB74" s="29" t="s">
        <v>26</v>
      </c>
      <c r="AC74" s="11" t="s">
        <v>27</v>
      </c>
      <c r="AD74" s="12" t="s">
        <v>28</v>
      </c>
      <c r="AE74" s="13" t="s">
        <v>29</v>
      </c>
      <c r="AF74" s="14" t="s">
        <v>30</v>
      </c>
      <c r="AG74" s="10" t="s">
        <v>31</v>
      </c>
      <c r="AH74" s="25" t="s">
        <v>21</v>
      </c>
      <c r="AI74" s="186"/>
      <c r="AJ74" s="208"/>
    </row>
    <row r="75" spans="1:36" ht="13.5" thickBot="1">
      <c r="A75" s="4">
        <v>1</v>
      </c>
      <c r="B75" s="62" t="str">
        <f>('Manns.'!I5)</f>
        <v>Lisa Domer</v>
      </c>
      <c r="C75" s="8" t="s">
        <v>45</v>
      </c>
      <c r="D75" s="53">
        <f>'Öst 3'!D4</f>
        <v>0</v>
      </c>
      <c r="E75" s="53">
        <f>'Öst 3'!F4</f>
        <v>0</v>
      </c>
      <c r="F75" s="53">
        <f>'Öst 3'!G4</f>
        <v>0</v>
      </c>
      <c r="G75" s="53">
        <f>'Öst 3'!H4</f>
        <v>0</v>
      </c>
      <c r="H75" s="53">
        <f>'Öst 3'!I4</f>
        <v>0</v>
      </c>
      <c r="I75" s="53">
        <f>'Öst 3'!J4</f>
        <v>0</v>
      </c>
      <c r="J75" s="26">
        <f>'Öst 3'!K4</f>
      </c>
      <c r="K75" s="53">
        <f>'Öst 3'!D14</f>
        <v>0</v>
      </c>
      <c r="L75" s="53">
        <f>'Öst 3'!E14</f>
        <v>0</v>
      </c>
      <c r="M75" s="53">
        <f>'Öst 3'!F14</f>
        <v>0</v>
      </c>
      <c r="N75" s="53">
        <f>'Öst 3'!G14</f>
        <v>0</v>
      </c>
      <c r="O75" s="53">
        <f>'Öst 3'!H14</f>
        <v>0</v>
      </c>
      <c r="P75" s="53">
        <f>'Öst 3'!I14</f>
        <v>0</v>
      </c>
      <c r="Q75" s="53">
        <f>'Öst 3'!J14</f>
        <v>0</v>
      </c>
      <c r="R75" s="26">
        <f>'Öst 3'!K14</f>
      </c>
      <c r="S75" s="53">
        <f>'Öst 3'!D24</f>
        <v>0</v>
      </c>
      <c r="T75" s="53">
        <f>'Öst 3'!E24</f>
        <v>0</v>
      </c>
      <c r="U75" s="53">
        <f>'Öst 3'!F24</f>
        <v>0</v>
      </c>
      <c r="V75" s="53">
        <f>'Öst 3'!G24</f>
        <v>0</v>
      </c>
      <c r="W75" s="53">
        <f>'Öst 3'!H24</f>
        <v>0</v>
      </c>
      <c r="X75" s="53">
        <f>'Öst 3'!I24</f>
        <v>0</v>
      </c>
      <c r="Y75" s="53">
        <f>'Öst 3'!J24</f>
        <v>0</v>
      </c>
      <c r="Z75" s="26">
        <f>'Öst 3'!K24</f>
      </c>
      <c r="AA75" s="53">
        <f>'Öst 3'!D34</f>
        <v>0</v>
      </c>
      <c r="AB75" s="53">
        <f>'Öst 3'!E34</f>
        <v>0</v>
      </c>
      <c r="AC75" s="53">
        <f>'Öst 3'!F34</f>
        <v>0</v>
      </c>
      <c r="AD75" s="53">
        <f>'Öst 3'!G34</f>
        <v>0</v>
      </c>
      <c r="AE75" s="53">
        <f>'Öst 3'!H34</f>
        <v>0</v>
      </c>
      <c r="AF75" s="53">
        <f>'Öst 3'!I34</f>
        <v>0</v>
      </c>
      <c r="AG75" s="53">
        <f>'Öst 3'!J34</f>
        <v>0</v>
      </c>
      <c r="AH75" s="26">
        <f>'Öst 3'!K34</f>
      </c>
      <c r="AI75" s="86">
        <f aca="true" t="shared" si="7" ref="AI75:AI80">SUM(J75,R75,Z75,AH75)</f>
        <v>0</v>
      </c>
      <c r="AJ75" s="85" t="e">
        <f>IF(COUNT(AI75)&gt;0,RANK(AI75,(#REF!,$AI$5:$AI$10,$AI$15:$AI92,$AI$25:$AI$30,$AI$35:$AI$40,$AI$45:$AI$50,$AI$60:$AI92,$AI$65:$AI$70,$AI$75:$AI$80,$AI$85:$AI$90,#REF!,#REF!),0)," ")</f>
        <v>#REF!</v>
      </c>
    </row>
    <row r="76" spans="1:36" ht="13.5" thickBot="1">
      <c r="A76" s="4">
        <v>2</v>
      </c>
      <c r="B76" s="62" t="str">
        <f>('Manns.'!I6)</f>
        <v>---------------</v>
      </c>
      <c r="C76" s="8" t="s">
        <v>45</v>
      </c>
      <c r="D76" s="53">
        <f>'Öst 3'!D5</f>
        <v>0</v>
      </c>
      <c r="E76" s="53">
        <f>'Öst 3'!F5</f>
        <v>0</v>
      </c>
      <c r="F76" s="53">
        <f>'Öst 3'!G5</f>
        <v>0</v>
      </c>
      <c r="G76" s="53">
        <f>'Öst 3'!H5</f>
        <v>0</v>
      </c>
      <c r="H76" s="53">
        <f>'Öst 3'!I5</f>
        <v>0</v>
      </c>
      <c r="I76" s="53">
        <f>'Öst 3'!J5</f>
        <v>0</v>
      </c>
      <c r="J76" s="26">
        <f>'Öst 3'!K5</f>
      </c>
      <c r="K76" s="53">
        <f>'Öst 3'!D15</f>
        <v>0</v>
      </c>
      <c r="L76" s="53">
        <f>'Öst 3'!E15</f>
        <v>0</v>
      </c>
      <c r="M76" s="53">
        <f>'Öst 3'!F15</f>
        <v>0</v>
      </c>
      <c r="N76" s="53">
        <f>'Öst 3'!G15</f>
        <v>0</v>
      </c>
      <c r="O76" s="53">
        <f>'Öst 3'!H15</f>
        <v>0</v>
      </c>
      <c r="P76" s="53">
        <f>'Öst 3'!I15</f>
        <v>0</v>
      </c>
      <c r="Q76" s="53">
        <f>'Öst 3'!J15</f>
        <v>0</v>
      </c>
      <c r="R76" s="26">
        <f>'Öst 3'!K15</f>
      </c>
      <c r="S76" s="53">
        <f>'Öst 3'!D25</f>
        <v>0</v>
      </c>
      <c r="T76" s="53">
        <f>'Öst 3'!E25</f>
        <v>0</v>
      </c>
      <c r="U76" s="53">
        <f>'Öst 3'!F25</f>
        <v>0</v>
      </c>
      <c r="V76" s="53">
        <f>'Öst 3'!G25</f>
        <v>0</v>
      </c>
      <c r="W76" s="53">
        <f>'Öst 3'!H25</f>
        <v>0</v>
      </c>
      <c r="X76" s="53">
        <f>'Öst 3'!I25</f>
        <v>0</v>
      </c>
      <c r="Y76" s="53">
        <f>'Öst 3'!J25</f>
        <v>0</v>
      </c>
      <c r="Z76" s="26">
        <f>'Öst 3'!K25</f>
      </c>
      <c r="AA76" s="53">
        <f>'Öst 3'!D35</f>
        <v>0</v>
      </c>
      <c r="AB76" s="53">
        <f>'Öst 3'!E35</f>
        <v>0</v>
      </c>
      <c r="AC76" s="53">
        <f>'Öst 3'!F35</f>
        <v>0</v>
      </c>
      <c r="AD76" s="53">
        <f>'Öst 3'!G35</f>
        <v>0</v>
      </c>
      <c r="AE76" s="53">
        <f>'Öst 3'!H35</f>
        <v>0</v>
      </c>
      <c r="AF76" s="53">
        <f>'Öst 3'!I35</f>
        <v>0</v>
      </c>
      <c r="AG76" s="53">
        <f>'Öst 3'!J35</f>
        <v>0</v>
      </c>
      <c r="AH76" s="26">
        <f>'Öst 3'!K35</f>
      </c>
      <c r="AI76" s="86">
        <f t="shared" si="7"/>
        <v>0</v>
      </c>
      <c r="AJ76" s="85"/>
    </row>
    <row r="77" spans="1:36" ht="13.5" thickBot="1">
      <c r="A77" s="4">
        <v>3</v>
      </c>
      <c r="B77" s="62" t="str">
        <f>('Manns.'!I7)</f>
        <v>------------------</v>
      </c>
      <c r="C77" s="8" t="s">
        <v>45</v>
      </c>
      <c r="D77" s="53">
        <f>'Öst 3'!D6</f>
        <v>0</v>
      </c>
      <c r="E77" s="53">
        <f>'Öst 3'!F6</f>
        <v>0</v>
      </c>
      <c r="F77" s="53">
        <f>'Öst 3'!G6</f>
        <v>0</v>
      </c>
      <c r="G77" s="53">
        <f>'Öst 3'!H6</f>
        <v>0</v>
      </c>
      <c r="H77" s="53">
        <f>'Öst 3'!I6</f>
        <v>0</v>
      </c>
      <c r="I77" s="53">
        <f>'Öst 3'!J6</f>
        <v>0</v>
      </c>
      <c r="J77" s="26">
        <f>'Öst 3'!K6</f>
      </c>
      <c r="K77" s="53">
        <f>'Öst 3'!D16</f>
        <v>0</v>
      </c>
      <c r="L77" s="53">
        <f>'Öst 3'!E16</f>
        <v>0</v>
      </c>
      <c r="M77" s="53">
        <f>'Öst 3'!F16</f>
        <v>0</v>
      </c>
      <c r="N77" s="53">
        <f>'Öst 3'!G16</f>
        <v>0</v>
      </c>
      <c r="O77" s="53">
        <f>'Öst 3'!H16</f>
        <v>0</v>
      </c>
      <c r="P77" s="53">
        <f>'Öst 3'!I16</f>
        <v>0</v>
      </c>
      <c r="Q77" s="53">
        <f>'Öst 3'!J16</f>
        <v>0</v>
      </c>
      <c r="R77" s="26">
        <f>'Öst 3'!K16</f>
      </c>
      <c r="S77" s="53">
        <f>'Öst 3'!D26</f>
        <v>0</v>
      </c>
      <c r="T77" s="53">
        <f>'Öst 3'!E26</f>
        <v>0</v>
      </c>
      <c r="U77" s="53">
        <f>'Öst 3'!F26</f>
        <v>0</v>
      </c>
      <c r="V77" s="53">
        <f>'Öst 3'!G26</f>
        <v>0</v>
      </c>
      <c r="W77" s="53">
        <f>'Öst 3'!H26</f>
        <v>0</v>
      </c>
      <c r="X77" s="53">
        <f>'Öst 3'!I26</f>
        <v>0</v>
      </c>
      <c r="Y77" s="53">
        <f>'Öst 3'!J26</f>
        <v>0</v>
      </c>
      <c r="Z77" s="26">
        <f>'Öst 3'!K26</f>
      </c>
      <c r="AA77" s="53">
        <f>'Öst 3'!D36</f>
        <v>0</v>
      </c>
      <c r="AB77" s="53">
        <f>'Öst 3'!E36</f>
        <v>0</v>
      </c>
      <c r="AC77" s="53">
        <f>'Öst 3'!F36</f>
        <v>0</v>
      </c>
      <c r="AD77" s="53">
        <f>'Öst 3'!G36</f>
        <v>0</v>
      </c>
      <c r="AE77" s="53">
        <f>'Öst 3'!H36</f>
        <v>0</v>
      </c>
      <c r="AF77" s="53">
        <f>'Öst 3'!I36</f>
        <v>0</v>
      </c>
      <c r="AG77" s="53">
        <f>'Öst 3'!J36</f>
        <v>0</v>
      </c>
      <c r="AH77" s="26">
        <f>'Öst 3'!K36</f>
      </c>
      <c r="AI77" s="86">
        <f t="shared" si="7"/>
        <v>0</v>
      </c>
      <c r="AJ77" s="85" t="e">
        <f>IF(COUNT(AI77)&gt;0,RANK(AI77,(#REF!,$AI$5:$AI$10,$AI$15:$AI92,$AI$25:$AI$30,$AI$35:$AI$40,$AI$45:$AI$50,$AI$60:$AI92,$AI$65:$AI$70,$AI$75:$AI$80,$AI$85:$AI$90,#REF!,#REF!),0)," ")</f>
        <v>#REF!</v>
      </c>
    </row>
    <row r="78" spans="1:36" ht="13.5" thickBot="1">
      <c r="A78" s="4">
        <v>4</v>
      </c>
      <c r="B78" s="62" t="str">
        <f>('Manns.'!I8)</f>
        <v>---------------</v>
      </c>
      <c r="C78" s="8" t="s">
        <v>78</v>
      </c>
      <c r="D78" s="53">
        <f>'Öst 3'!D7</f>
        <v>0</v>
      </c>
      <c r="E78" s="53">
        <f>'Öst 3'!F7</f>
        <v>0</v>
      </c>
      <c r="F78" s="53">
        <f>'Öst 3'!G7</f>
        <v>0</v>
      </c>
      <c r="G78" s="53">
        <f>'Öst 3'!H7</f>
        <v>0</v>
      </c>
      <c r="H78" s="53">
        <f>'Öst 3'!I7</f>
        <v>0</v>
      </c>
      <c r="I78" s="53">
        <f>'Öst 3'!J7</f>
        <v>0</v>
      </c>
      <c r="J78" s="26">
        <f>'Öst 3'!K7</f>
      </c>
      <c r="K78" s="53">
        <f>'Öst 3'!D17</f>
        <v>0</v>
      </c>
      <c r="L78" s="53">
        <f>'Öst 3'!E17</f>
        <v>0</v>
      </c>
      <c r="M78" s="53">
        <f>'Öst 3'!F17</f>
        <v>0</v>
      </c>
      <c r="N78" s="53">
        <f>'Öst 3'!G17</f>
        <v>0</v>
      </c>
      <c r="O78" s="53">
        <f>'Öst 3'!H17</f>
        <v>0</v>
      </c>
      <c r="P78" s="53">
        <f>'Öst 3'!I17</f>
        <v>0</v>
      </c>
      <c r="Q78" s="53">
        <f>'Öst 3'!J17</f>
        <v>0</v>
      </c>
      <c r="R78" s="26">
        <f>'Öst 3'!K17</f>
      </c>
      <c r="S78" s="53">
        <f>'Öst 3'!D27</f>
        <v>0</v>
      </c>
      <c r="T78" s="53">
        <f>'Öst 3'!E27</f>
        <v>0</v>
      </c>
      <c r="U78" s="53">
        <f>'Öst 3'!F27</f>
        <v>0</v>
      </c>
      <c r="V78" s="53">
        <f>'Öst 3'!G27</f>
        <v>0</v>
      </c>
      <c r="W78" s="53">
        <f>'Öst 3'!H27</f>
        <v>0</v>
      </c>
      <c r="X78" s="53">
        <f>'Öst 3'!I27</f>
        <v>0</v>
      </c>
      <c r="Y78" s="53">
        <f>'Öst 3'!J27</f>
        <v>0</v>
      </c>
      <c r="Z78" s="26">
        <f>'Öst 3'!K27</f>
      </c>
      <c r="AA78" s="53">
        <f>'Öst 3'!D37</f>
        <v>0</v>
      </c>
      <c r="AB78" s="53">
        <f>'Öst 3'!E37</f>
        <v>0</v>
      </c>
      <c r="AC78" s="53">
        <f>'Öst 3'!F37</f>
        <v>0</v>
      </c>
      <c r="AD78" s="53">
        <f>'Öst 3'!G37</f>
        <v>0</v>
      </c>
      <c r="AE78" s="53">
        <f>'Öst 3'!H37</f>
        <v>0</v>
      </c>
      <c r="AF78" s="53">
        <f>'Öst 3'!I37</f>
        <v>0</v>
      </c>
      <c r="AG78" s="53">
        <f>'Öst 3'!J37</f>
        <v>0</v>
      </c>
      <c r="AH78" s="26">
        <f>'Öst 3'!K37</f>
      </c>
      <c r="AI78" s="86">
        <f t="shared" si="7"/>
        <v>0</v>
      </c>
      <c r="AJ78" s="85"/>
    </row>
    <row r="79" spans="1:36" ht="13.5" thickBot="1">
      <c r="A79" s="4">
        <v>5</v>
      </c>
      <c r="B79" s="62" t="str">
        <f>('Manns.'!I9)</f>
        <v>-------------------</v>
      </c>
      <c r="C79" s="8" t="s">
        <v>78</v>
      </c>
      <c r="D79" s="53">
        <f>'Öst 3'!D8</f>
        <v>0</v>
      </c>
      <c r="E79" s="53">
        <f>'Öst 3'!F8</f>
        <v>0</v>
      </c>
      <c r="F79" s="53">
        <f>'Öst 3'!G8</f>
        <v>0</v>
      </c>
      <c r="G79" s="53">
        <f>'Öst 3'!H8</f>
        <v>0</v>
      </c>
      <c r="H79" s="53">
        <f>'Öst 3'!I8</f>
        <v>0</v>
      </c>
      <c r="I79" s="53">
        <f>'Öst 3'!J8</f>
        <v>0</v>
      </c>
      <c r="J79" s="26">
        <f>'Öst 3'!K8</f>
      </c>
      <c r="K79" s="53">
        <f>'Öst 3'!D18</f>
        <v>0</v>
      </c>
      <c r="L79" s="53">
        <f>'Öst 3'!E18</f>
        <v>0</v>
      </c>
      <c r="M79" s="53">
        <f>'Öst 3'!F18</f>
        <v>0</v>
      </c>
      <c r="N79" s="53">
        <f>'Öst 3'!G18</f>
        <v>0</v>
      </c>
      <c r="O79" s="53">
        <f>'Öst 3'!H18</f>
        <v>0</v>
      </c>
      <c r="P79" s="53">
        <f>'Öst 3'!I18</f>
        <v>0</v>
      </c>
      <c r="Q79" s="53">
        <f>'Öst 3'!J18</f>
        <v>0</v>
      </c>
      <c r="R79" s="26">
        <f>'Öst 3'!K18</f>
      </c>
      <c r="S79" s="53">
        <f>'Öst 3'!D28</f>
        <v>0</v>
      </c>
      <c r="T79" s="53">
        <f>'Öst 3'!E28</f>
        <v>0</v>
      </c>
      <c r="U79" s="53">
        <f>'Öst 3'!F28</f>
        <v>0</v>
      </c>
      <c r="V79" s="53">
        <f>'Öst 3'!G28</f>
        <v>0</v>
      </c>
      <c r="W79" s="53">
        <f>'Öst 3'!H28</f>
        <v>0</v>
      </c>
      <c r="X79" s="53">
        <f>'Öst 3'!I28</f>
        <v>0</v>
      </c>
      <c r="Y79" s="53">
        <f>'Öst 3'!J28</f>
        <v>0</v>
      </c>
      <c r="Z79" s="26">
        <f>'Öst 3'!K28</f>
      </c>
      <c r="AA79" s="53">
        <f>'Öst 3'!D38</f>
        <v>0</v>
      </c>
      <c r="AB79" s="53">
        <f>'Öst 3'!E38</f>
        <v>0</v>
      </c>
      <c r="AC79" s="53">
        <f>'Öst 3'!F38</f>
        <v>0</v>
      </c>
      <c r="AD79" s="53">
        <f>'Öst 3'!G38</f>
        <v>0</v>
      </c>
      <c r="AE79" s="53">
        <f>'Öst 3'!H38</f>
        <v>0</v>
      </c>
      <c r="AF79" s="53">
        <f>'Öst 3'!I38</f>
        <v>0</v>
      </c>
      <c r="AG79" s="53">
        <f>'Öst 3'!J38</f>
        <v>0</v>
      </c>
      <c r="AH79" s="26">
        <f>'Öst 3'!K38</f>
      </c>
      <c r="AI79" s="86">
        <f t="shared" si="7"/>
        <v>0</v>
      </c>
      <c r="AJ79" s="85" t="e">
        <f>IF(COUNT(AI79)&gt;0,RANK(AI79,(#REF!,$AI$5:$AI$10,$AI$15:$AI92,$AI$25:$AI$30,$AI$35:$AI$40,$AI$45:$AI$50,$AI$60:$AI92,$AI$65:$AI$70,$AI$75:$AI$80,$AI$85:$AI$90,#REF!,#REF!),0)," ")</f>
        <v>#REF!</v>
      </c>
    </row>
    <row r="80" spans="1:36" ht="13.5" thickBot="1">
      <c r="A80" s="4">
        <v>6</v>
      </c>
      <c r="B80" s="62" t="str">
        <f>('Manns.'!I10)</f>
        <v>-----------------</v>
      </c>
      <c r="C80" s="8" t="s">
        <v>78</v>
      </c>
      <c r="D80" s="53">
        <f>'Öst 3'!D9</f>
        <v>0</v>
      </c>
      <c r="E80" s="53">
        <f>'Öst 3'!F9</f>
        <v>0</v>
      </c>
      <c r="F80" s="53">
        <f>'Öst 3'!G9</f>
        <v>0</v>
      </c>
      <c r="G80" s="53">
        <f>'Öst 3'!H9</f>
        <v>0</v>
      </c>
      <c r="H80" s="53">
        <f>'Öst 3'!I9</f>
        <v>0</v>
      </c>
      <c r="I80" s="53">
        <f>'Öst 3'!J9</f>
        <v>0</v>
      </c>
      <c r="J80" s="26">
        <f>'Öst 3'!K9</f>
      </c>
      <c r="K80" s="53">
        <f>'Öst 3'!D19</f>
        <v>0</v>
      </c>
      <c r="L80" s="53">
        <f>'Öst 3'!E19</f>
        <v>0</v>
      </c>
      <c r="M80" s="53">
        <f>'Öst 3'!F19</f>
        <v>0</v>
      </c>
      <c r="N80" s="53">
        <f>'Öst 3'!G19</f>
        <v>0</v>
      </c>
      <c r="O80" s="53">
        <f>'Öst 3'!H19</f>
        <v>0</v>
      </c>
      <c r="P80" s="53">
        <f>'Öst 3'!I19</f>
        <v>0</v>
      </c>
      <c r="Q80" s="53">
        <f>'Öst 3'!J19</f>
        <v>0</v>
      </c>
      <c r="R80" s="26">
        <f>'Öst 3'!K19</f>
      </c>
      <c r="S80" s="53">
        <f>'Öst 3'!D29</f>
        <v>0</v>
      </c>
      <c r="T80" s="53">
        <f>'Öst 3'!E29</f>
        <v>0</v>
      </c>
      <c r="U80" s="53">
        <f>'Öst 3'!F29</f>
        <v>0</v>
      </c>
      <c r="V80" s="53">
        <f>'Öst 3'!G29</f>
        <v>0</v>
      </c>
      <c r="W80" s="53">
        <f>'Öst 3'!H29</f>
        <v>0</v>
      </c>
      <c r="X80" s="53">
        <f>'Öst 3'!I29</f>
        <v>0</v>
      </c>
      <c r="Y80" s="53">
        <f>'Öst 3'!J29</f>
        <v>0</v>
      </c>
      <c r="Z80" s="26">
        <f>'Öst 3'!K29</f>
      </c>
      <c r="AA80" s="53">
        <f>'Öst 3'!D39</f>
        <v>0</v>
      </c>
      <c r="AB80" s="53">
        <f>'Öst 3'!E39</f>
        <v>0</v>
      </c>
      <c r="AC80" s="53">
        <f>'Öst 3'!F39</f>
        <v>0</v>
      </c>
      <c r="AD80" s="53">
        <f>'Öst 3'!G39</f>
        <v>0</v>
      </c>
      <c r="AE80" s="53">
        <f>'Öst 3'!H39</f>
        <v>0</v>
      </c>
      <c r="AF80" s="53">
        <f>'Öst 3'!I39</f>
        <v>0</v>
      </c>
      <c r="AG80" s="53">
        <f>'Öst 3'!J39</f>
        <v>0</v>
      </c>
      <c r="AH80" s="26">
        <f>'Öst 3'!K39</f>
      </c>
      <c r="AI80" s="86">
        <f t="shared" si="7"/>
        <v>0</v>
      </c>
      <c r="AJ80" s="85" t="e">
        <f>IF(COUNT(AI80)&gt;0,RANK(AI80,(#REF!,$AI$5:$AI$10,$AI$15:$AI92,$AI$25:$AI$30,$AI$35:$AI$40,$AI$45:$AI$50,$AI$60:$AI92,$AI$65:$AI$70,$AI$75:$AI$80,$AI$85:$AI$90,#REF!,#REF!),0)," ")</f>
        <v>#REF!</v>
      </c>
    </row>
    <row r="81" spans="1:36" ht="21" thickBot="1">
      <c r="A81" s="192" t="s">
        <v>8</v>
      </c>
      <c r="B81" s="193"/>
      <c r="C81" s="194"/>
      <c r="D81" s="188" t="str">
        <f>IF(COUNT(J75:J80)&gt;0,IF(COUNT(J75:J80)&gt;In_Wertung,LARGE(J75:J80,1)+LARGE(J75:J80,2)+LARGE(J75:J80,3)+IF(In_Wertung=4,LARGE(J75:J80,4),0),SUM(J75:J80))," ")</f>
        <v> </v>
      </c>
      <c r="E81" s="189"/>
      <c r="F81" s="189"/>
      <c r="G81" s="189"/>
      <c r="H81" s="189"/>
      <c r="I81" s="189"/>
      <c r="J81" s="176"/>
      <c r="K81" s="188" t="str">
        <f>IF(COUNT(R75:R80)&gt;0,IF(COUNT(R75:R80)&gt;In_Wertung,LARGE(R75:R80,1)+LARGE(R75:R80,2)+LARGE(R75:R80,3)+IF(In_Wertung=4,LARGE(R75:R80,4),0),SUM(R75:R80))," ")</f>
        <v> </v>
      </c>
      <c r="L81" s="189"/>
      <c r="M81" s="189"/>
      <c r="N81" s="189"/>
      <c r="O81" s="189"/>
      <c r="P81" s="189"/>
      <c r="Q81" s="189"/>
      <c r="R81" s="176"/>
      <c r="S81" s="188" t="str">
        <f>IF(COUNT(Z75:Z80)&gt;0,IF(COUNT(Z75:Z80)&gt;In_Wertung,LARGE(Z75:Z80,1)+LARGE(Z75:Z80,2)+LARGE(Z75:Z80,3)+IF(In_Wertung=4,LARGE(Z75:Z80,4),0),SUM(Z75:Z80))," ")</f>
        <v> </v>
      </c>
      <c r="T81" s="189"/>
      <c r="U81" s="189"/>
      <c r="V81" s="189"/>
      <c r="W81" s="189"/>
      <c r="X81" s="189"/>
      <c r="Y81" s="189"/>
      <c r="Z81" s="176"/>
      <c r="AA81" s="188" t="str">
        <f>IF(COUNT(AH75:AH80)&gt;0,IF(COUNT(AH75:AH80)&gt;In_Wertung,LARGE(AH75:AH80,1)+LARGE(AH75:AH80,2)+LARGE(AH75:AH80,3)+IF(In_Wertung=4,LARGE(AH75:AH80,4),0),SUM(AH75:AH80))," ")</f>
        <v> </v>
      </c>
      <c r="AB81" s="189"/>
      <c r="AC81" s="189"/>
      <c r="AD81" s="189"/>
      <c r="AE81" s="189"/>
      <c r="AF81" s="189"/>
      <c r="AG81" s="189"/>
      <c r="AH81" s="176"/>
      <c r="AI81" s="87">
        <f>IF(COUNT(D75:AH81)&gt;0,SUM(D81:AH81),"")</f>
        <v>0</v>
      </c>
      <c r="AJ81" s="84" t="e">
        <f>IF(COUNT(AI81)&gt;0,RANK(AI81,(#REF!,$AI$11,$AI$21,$AI$31,$AI$41,$AI$51,$AI$61,$AI$71,$AI$81,$AI$91,#REF!,#REF!),0),"")</f>
        <v>#REF!</v>
      </c>
    </row>
    <row r="82" ht="13.5" thickBot="1"/>
    <row r="83" spans="1:36" ht="12.75" customHeight="1">
      <c r="A83" s="195" t="str">
        <f>'Manns.'!J3</f>
        <v>Sopron</v>
      </c>
      <c r="B83" s="196"/>
      <c r="C83" s="199" t="s">
        <v>14</v>
      </c>
      <c r="D83" s="201" t="s">
        <v>0</v>
      </c>
      <c r="E83" s="202"/>
      <c r="F83" s="202"/>
      <c r="G83" s="202"/>
      <c r="H83" s="202"/>
      <c r="I83" s="203"/>
      <c r="J83" s="24"/>
      <c r="K83" s="201" t="s">
        <v>5</v>
      </c>
      <c r="L83" s="204"/>
      <c r="M83" s="202"/>
      <c r="N83" s="202"/>
      <c r="O83" s="202"/>
      <c r="P83" s="202"/>
      <c r="Q83" s="203"/>
      <c r="R83" s="205"/>
      <c r="S83" s="201" t="s">
        <v>6</v>
      </c>
      <c r="T83" s="204"/>
      <c r="U83" s="202"/>
      <c r="V83" s="202"/>
      <c r="W83" s="202"/>
      <c r="X83" s="202"/>
      <c r="Y83" s="203"/>
      <c r="Z83" s="205"/>
      <c r="AA83" s="187" t="s">
        <v>7</v>
      </c>
      <c r="AB83" s="187"/>
      <c r="AC83" s="187"/>
      <c r="AD83" s="187"/>
      <c r="AE83" s="187"/>
      <c r="AF83" s="187"/>
      <c r="AG83" s="187"/>
      <c r="AH83" s="187"/>
      <c r="AI83" s="185" t="s">
        <v>9</v>
      </c>
      <c r="AJ83" s="185" t="s">
        <v>10</v>
      </c>
    </row>
    <row r="84" spans="1:36" ht="13.5" customHeight="1" thickBot="1">
      <c r="A84" s="197"/>
      <c r="B84" s="198"/>
      <c r="C84" s="200"/>
      <c r="D84" s="3" t="s">
        <v>25</v>
      </c>
      <c r="E84" s="11" t="s">
        <v>27</v>
      </c>
      <c r="F84" s="12" t="s">
        <v>28</v>
      </c>
      <c r="G84" s="13" t="s">
        <v>29</v>
      </c>
      <c r="H84" s="14" t="s">
        <v>30</v>
      </c>
      <c r="I84" s="10" t="s">
        <v>31</v>
      </c>
      <c r="J84" s="25" t="s">
        <v>21</v>
      </c>
      <c r="K84" s="3" t="s">
        <v>25</v>
      </c>
      <c r="L84" s="29" t="s">
        <v>26</v>
      </c>
      <c r="M84" s="11" t="s">
        <v>27</v>
      </c>
      <c r="N84" s="12" t="s">
        <v>28</v>
      </c>
      <c r="O84" s="13" t="s">
        <v>29</v>
      </c>
      <c r="P84" s="14" t="s">
        <v>30</v>
      </c>
      <c r="Q84" s="10" t="s">
        <v>31</v>
      </c>
      <c r="R84" s="25" t="s">
        <v>21</v>
      </c>
      <c r="S84" s="3" t="s">
        <v>25</v>
      </c>
      <c r="T84" s="29" t="s">
        <v>26</v>
      </c>
      <c r="U84" s="11" t="s">
        <v>27</v>
      </c>
      <c r="V84" s="12" t="s">
        <v>28</v>
      </c>
      <c r="W84" s="13" t="s">
        <v>29</v>
      </c>
      <c r="X84" s="14" t="s">
        <v>30</v>
      </c>
      <c r="Y84" s="10" t="s">
        <v>31</v>
      </c>
      <c r="Z84" s="25" t="s">
        <v>21</v>
      </c>
      <c r="AA84" s="3" t="s">
        <v>25</v>
      </c>
      <c r="AB84" s="29" t="s">
        <v>26</v>
      </c>
      <c r="AC84" s="11" t="s">
        <v>27</v>
      </c>
      <c r="AD84" s="12" t="s">
        <v>28</v>
      </c>
      <c r="AE84" s="13" t="s">
        <v>29</v>
      </c>
      <c r="AF84" s="14" t="s">
        <v>30</v>
      </c>
      <c r="AG84" s="10" t="s">
        <v>31</v>
      </c>
      <c r="AH84" s="25" t="s">
        <v>21</v>
      </c>
      <c r="AI84" s="186"/>
      <c r="AJ84" s="208"/>
    </row>
    <row r="85" spans="1:36" ht="13.5" thickBot="1">
      <c r="A85" s="4">
        <v>1</v>
      </c>
      <c r="B85" s="62" t="str">
        <f>('Manns.'!J5)</f>
        <v>---------</v>
      </c>
      <c r="C85" s="8" t="s">
        <v>45</v>
      </c>
      <c r="D85" s="53">
        <f>Sopron!D4</f>
        <v>0</v>
      </c>
      <c r="E85" s="53">
        <f>Sopron!F4</f>
        <v>0</v>
      </c>
      <c r="F85" s="53">
        <f>Sopron!G4</f>
        <v>0</v>
      </c>
      <c r="G85" s="53">
        <f>Sopron!H4</f>
        <v>0</v>
      </c>
      <c r="H85" s="53">
        <f>Sopron!I4</f>
        <v>0</v>
      </c>
      <c r="I85" s="53">
        <f>Sopron!J4</f>
        <v>0</v>
      </c>
      <c r="J85" s="26">
        <f>Sopron!K4</f>
      </c>
      <c r="K85" s="53">
        <f>Sopron!D14</f>
        <v>0</v>
      </c>
      <c r="L85" s="53">
        <f>Sopron!E14</f>
        <v>0</v>
      </c>
      <c r="M85" s="53">
        <f>Sopron!F14</f>
        <v>0</v>
      </c>
      <c r="N85" s="53">
        <f>Sopron!G14</f>
        <v>0</v>
      </c>
      <c r="O85" s="53">
        <f>Sopron!H14</f>
        <v>0</v>
      </c>
      <c r="P85" s="53">
        <f>Sopron!I14</f>
        <v>0</v>
      </c>
      <c r="Q85" s="53">
        <f>Sopron!J14</f>
        <v>0</v>
      </c>
      <c r="R85" s="26">
        <f>Sopron!K14</f>
      </c>
      <c r="S85" s="53">
        <f>Sopron!D24</f>
        <v>0</v>
      </c>
      <c r="T85" s="53">
        <f>Sopron!E24</f>
        <v>0</v>
      </c>
      <c r="U85" s="53">
        <f>Sopron!F24</f>
        <v>0</v>
      </c>
      <c r="V85" s="53">
        <f>Sopron!G24</f>
        <v>0</v>
      </c>
      <c r="W85" s="53">
        <f>Sopron!H24</f>
        <v>0</v>
      </c>
      <c r="X85" s="53">
        <f>Sopron!I24</f>
        <v>0</v>
      </c>
      <c r="Y85" s="53">
        <f>Sopron!J24</f>
        <v>0</v>
      </c>
      <c r="Z85" s="26">
        <f>Sopron!K24</f>
      </c>
      <c r="AA85" s="53">
        <f>Sopron!D34</f>
        <v>0</v>
      </c>
      <c r="AB85" s="53">
        <f>Sopron!E34</f>
        <v>0</v>
      </c>
      <c r="AC85" s="53">
        <f>Sopron!F34</f>
        <v>0</v>
      </c>
      <c r="AD85" s="53">
        <f>Sopron!G34</f>
        <v>0</v>
      </c>
      <c r="AE85" s="53">
        <f>Sopron!H34</f>
        <v>0</v>
      </c>
      <c r="AF85" s="53">
        <f>Sopron!I34</f>
        <v>0</v>
      </c>
      <c r="AG85" s="53">
        <f>Sopron!J34</f>
        <v>0</v>
      </c>
      <c r="AH85" s="26">
        <f>Sopron!K34</f>
      </c>
      <c r="AI85" s="86">
        <f aca="true" t="shared" si="8" ref="AI85:AI90">SUM(J85,R85,Z85,AH85)</f>
        <v>0</v>
      </c>
      <c r="AJ85" s="85" t="e">
        <f>IF(COUNT(AI85)&gt;0,RANK(AI85,(#REF!,$AI$5:$AI$10,$AI$15:$AI92,$AI$25:$AI$30,$AI$35:$AI$40,$AI$45:$AI$50,$AI$60:$AI92,$AI$65:$AI$70,$AI$75:$AI$80,$AI$85:$AI$90,#REF!,#REF!),0)," ")</f>
        <v>#REF!</v>
      </c>
    </row>
    <row r="86" spans="1:36" ht="13.5" thickBot="1">
      <c r="A86" s="4">
        <v>2</v>
      </c>
      <c r="B86" s="62" t="str">
        <f>('Manns.'!J6)</f>
        <v>Carina Rettensteiner</v>
      </c>
      <c r="C86" s="8" t="s">
        <v>45</v>
      </c>
      <c r="D86" s="53">
        <f>Sopron!D5</f>
        <v>4.2</v>
      </c>
      <c r="E86" s="53">
        <f>Sopron!F5</f>
        <v>1.7</v>
      </c>
      <c r="F86" s="53">
        <f>Sopron!G5</f>
        <v>1.8</v>
      </c>
      <c r="G86" s="53">
        <f>Sopron!H5</f>
        <v>0</v>
      </c>
      <c r="H86" s="53">
        <f>Sopron!I5</f>
        <v>0</v>
      </c>
      <c r="I86" s="53">
        <f>Sopron!J5</f>
        <v>0</v>
      </c>
      <c r="J86" s="26">
        <f>Sopron!K5</f>
        <v>12.45</v>
      </c>
      <c r="K86" s="53">
        <f>Sopron!D15</f>
        <v>2.2</v>
      </c>
      <c r="L86" s="53">
        <f>Sopron!E15</f>
        <v>10</v>
      </c>
      <c r="M86" s="53">
        <f>Sopron!F15</f>
        <v>4.8</v>
      </c>
      <c r="N86" s="53">
        <f>Sopron!G15</f>
        <v>5</v>
      </c>
      <c r="O86" s="53">
        <f>Sopron!H15</f>
        <v>4.2</v>
      </c>
      <c r="P86" s="53">
        <f>Sopron!I15</f>
        <v>4.6</v>
      </c>
      <c r="Q86" s="53">
        <f>Sopron!J15</f>
        <v>0</v>
      </c>
      <c r="R86" s="26">
        <f>Sopron!K15</f>
        <v>7.5</v>
      </c>
      <c r="S86" s="53">
        <f>Sopron!D25</f>
        <v>3.5</v>
      </c>
      <c r="T86" s="53">
        <f>Sopron!E25</f>
        <v>10</v>
      </c>
      <c r="U86" s="53">
        <f>Sopron!F25</f>
        <v>2.6</v>
      </c>
      <c r="V86" s="53">
        <f>Sopron!G25</f>
        <v>3</v>
      </c>
      <c r="W86" s="53">
        <f>Sopron!H25</f>
        <v>3.4</v>
      </c>
      <c r="X86" s="53">
        <f>Sopron!I25</f>
        <v>3.5</v>
      </c>
      <c r="Y86" s="53">
        <f>Sopron!J25</f>
        <v>0</v>
      </c>
      <c r="Z86" s="26">
        <f>Sopron!K25</f>
        <v>10.3</v>
      </c>
      <c r="AA86" s="53">
        <f>Sopron!D35</f>
        <v>3.5</v>
      </c>
      <c r="AB86" s="53">
        <f>Sopron!E35</f>
        <v>10</v>
      </c>
      <c r="AC86" s="53">
        <f>Sopron!F35</f>
        <v>2.8</v>
      </c>
      <c r="AD86" s="53">
        <f>Sopron!G35</f>
        <v>3.3</v>
      </c>
      <c r="AE86" s="53">
        <f>Sopron!H35</f>
        <v>2.4</v>
      </c>
      <c r="AF86" s="53">
        <f>Sopron!I35</f>
        <v>3.1</v>
      </c>
      <c r="AG86" s="53">
        <f>Sopron!J35</f>
        <v>0</v>
      </c>
      <c r="AH86" s="26">
        <f>Sopron!K35</f>
        <v>10.55</v>
      </c>
      <c r="AI86" s="86">
        <f t="shared" si="8"/>
        <v>40.8</v>
      </c>
      <c r="AJ86" s="85"/>
    </row>
    <row r="87" spans="1:36" ht="13.5" thickBot="1">
      <c r="A87" s="2">
        <v>3</v>
      </c>
      <c r="B87" s="62" t="str">
        <f>('Manns.'!J7)</f>
        <v>Szimonetta Lehota</v>
      </c>
      <c r="C87" s="8" t="s">
        <v>45</v>
      </c>
      <c r="D87" s="53">
        <f>Sopron!D6</f>
        <v>4.2</v>
      </c>
      <c r="E87" s="53">
        <f>Sopron!F6</f>
        <v>0.8</v>
      </c>
      <c r="F87" s="53">
        <f>Sopron!G6</f>
        <v>0.8</v>
      </c>
      <c r="G87" s="53">
        <f>Sopron!H6</f>
        <v>0</v>
      </c>
      <c r="H87" s="53">
        <f>Sopron!I6</f>
        <v>0</v>
      </c>
      <c r="I87" s="53">
        <f>Sopron!J6</f>
        <v>0</v>
      </c>
      <c r="J87" s="26">
        <f>Sopron!K6</f>
        <v>13.4</v>
      </c>
      <c r="K87" s="53">
        <f>Sopron!D16</f>
        <v>3.5</v>
      </c>
      <c r="L87" s="53">
        <f>Sopron!E16</f>
        <v>10</v>
      </c>
      <c r="M87" s="53">
        <f>Sopron!F16</f>
        <v>5.5</v>
      </c>
      <c r="N87" s="53">
        <f>Sopron!G16</f>
        <v>5.3</v>
      </c>
      <c r="O87" s="53">
        <f>Sopron!H16</f>
        <v>5.5</v>
      </c>
      <c r="P87" s="53">
        <f>Sopron!I16</f>
        <v>5</v>
      </c>
      <c r="Q87" s="53">
        <f>Sopron!J16</f>
        <v>0</v>
      </c>
      <c r="R87" s="26">
        <f>Sopron!K16</f>
        <v>8.1</v>
      </c>
      <c r="S87" s="53">
        <f>Sopron!D26</f>
        <v>3.5</v>
      </c>
      <c r="T87" s="53">
        <f>Sopron!E26</f>
        <v>10</v>
      </c>
      <c r="U87" s="53">
        <f>Sopron!F26</f>
        <v>3.3</v>
      </c>
      <c r="V87" s="53">
        <f>Sopron!G26</f>
        <v>4</v>
      </c>
      <c r="W87" s="53">
        <f>Sopron!H26</f>
        <v>3.1</v>
      </c>
      <c r="X87" s="53">
        <f>Sopron!I26</f>
        <v>3.6</v>
      </c>
      <c r="Y87" s="53">
        <f>Sopron!J26</f>
        <v>0</v>
      </c>
      <c r="Z87" s="26">
        <f>Sopron!K26</f>
        <v>10.05</v>
      </c>
      <c r="AA87" s="53">
        <f>Sopron!D36</f>
        <v>3.8</v>
      </c>
      <c r="AB87" s="53">
        <f>Sopron!E36</f>
        <v>10</v>
      </c>
      <c r="AC87" s="53">
        <f>Sopron!F36</f>
        <v>3.4</v>
      </c>
      <c r="AD87" s="53">
        <f>Sopron!G36</f>
        <v>3.4</v>
      </c>
      <c r="AE87" s="53">
        <f>Sopron!H36</f>
        <v>3.2</v>
      </c>
      <c r="AF87" s="53">
        <f>Sopron!I36</f>
        <v>3.8</v>
      </c>
      <c r="AG87" s="53">
        <f>Sopron!J36</f>
        <v>0</v>
      </c>
      <c r="AH87" s="26">
        <f>Sopron!K36</f>
        <v>10.4</v>
      </c>
      <c r="AI87" s="86">
        <f t="shared" si="8"/>
        <v>41.95</v>
      </c>
      <c r="AJ87" s="85" t="e">
        <f>IF(COUNT(AI87)&gt;0,RANK(AI87,(#REF!,$AI$5:$AI$10,$AI$15:$AI92,$AI$25:$AI$30,$AI$35:$AI$40,$AI$45:$AI$50,$AI$60:$AI92,$AI$65:$AI$70,$AI$75:$AI$80,$AI$85:$AI$90,#REF!,#REF!),0)," ")</f>
        <v>#REF!</v>
      </c>
    </row>
    <row r="88" spans="1:36" ht="13.5" thickBot="1">
      <c r="A88" s="2">
        <v>4</v>
      </c>
      <c r="B88" s="62" t="str">
        <f>('Manns.'!J8)</f>
        <v>--------------</v>
      </c>
      <c r="C88" s="8" t="s">
        <v>78</v>
      </c>
      <c r="D88" s="53">
        <f>Sopron!D7</f>
        <v>0</v>
      </c>
      <c r="E88" s="53">
        <f>Sopron!F7</f>
        <v>0</v>
      </c>
      <c r="F88" s="53">
        <f>Sopron!G7</f>
        <v>0</v>
      </c>
      <c r="G88" s="53">
        <f>Sopron!H7</f>
        <v>0</v>
      </c>
      <c r="H88" s="53">
        <f>Sopron!I7</f>
        <v>0</v>
      </c>
      <c r="I88" s="53">
        <f>Sopron!J7</f>
        <v>0</v>
      </c>
      <c r="J88" s="26">
        <f>Sopron!K7</f>
      </c>
      <c r="K88" s="53">
        <f>Sopron!D17</f>
        <v>0</v>
      </c>
      <c r="L88" s="53">
        <f>Sopron!E17</f>
        <v>0</v>
      </c>
      <c r="M88" s="53">
        <f>Sopron!F17</f>
        <v>0</v>
      </c>
      <c r="N88" s="53">
        <f>Sopron!G17</f>
        <v>0</v>
      </c>
      <c r="O88" s="53">
        <f>Sopron!H17</f>
        <v>0</v>
      </c>
      <c r="P88" s="53">
        <f>Sopron!I17</f>
        <v>0</v>
      </c>
      <c r="Q88" s="53">
        <f>Sopron!J17</f>
        <v>0</v>
      </c>
      <c r="R88" s="26">
        <f>Sopron!K17</f>
      </c>
      <c r="S88" s="53">
        <f>Sopron!D27</f>
        <v>0</v>
      </c>
      <c r="T88" s="53">
        <f>Sopron!E27</f>
        <v>0</v>
      </c>
      <c r="U88" s="53">
        <f>Sopron!F27</f>
        <v>0</v>
      </c>
      <c r="V88" s="53">
        <f>Sopron!G27</f>
        <v>0</v>
      </c>
      <c r="W88" s="53">
        <f>Sopron!H27</f>
        <v>0</v>
      </c>
      <c r="X88" s="53">
        <f>Sopron!I27</f>
        <v>0</v>
      </c>
      <c r="Y88" s="53">
        <f>Sopron!J27</f>
        <v>0</v>
      </c>
      <c r="Z88" s="26">
        <f>Sopron!K27</f>
      </c>
      <c r="AA88" s="53">
        <f>Sopron!D37</f>
        <v>0</v>
      </c>
      <c r="AB88" s="53">
        <f>Sopron!E37</f>
        <v>0</v>
      </c>
      <c r="AC88" s="53">
        <f>Sopron!F37</f>
        <v>0</v>
      </c>
      <c r="AD88" s="53">
        <f>Sopron!G37</f>
        <v>0</v>
      </c>
      <c r="AE88" s="53">
        <f>Sopron!H37</f>
        <v>0</v>
      </c>
      <c r="AF88" s="53">
        <f>Sopron!I37</f>
        <v>0</v>
      </c>
      <c r="AG88" s="53">
        <f>Sopron!J37</f>
        <v>0</v>
      </c>
      <c r="AH88" s="26">
        <f>Sopron!K37</f>
      </c>
      <c r="AI88" s="86">
        <f t="shared" si="8"/>
        <v>0</v>
      </c>
      <c r="AJ88" s="85"/>
    </row>
    <row r="89" spans="1:36" ht="13.5" thickBot="1">
      <c r="A89" s="4">
        <v>5</v>
      </c>
      <c r="B89" s="62" t="str">
        <f>('Manns.'!J9)</f>
        <v>Noemi Kalapati</v>
      </c>
      <c r="C89" s="8" t="s">
        <v>78</v>
      </c>
      <c r="D89" s="53">
        <f>Sopron!D8</f>
        <v>4.4</v>
      </c>
      <c r="E89" s="53">
        <f>Sopron!F8</f>
        <v>3</v>
      </c>
      <c r="F89" s="53">
        <f>Sopron!G8</f>
        <v>2.9</v>
      </c>
      <c r="G89" s="53">
        <f>Sopron!H8</f>
        <v>0</v>
      </c>
      <c r="H89" s="53">
        <f>Sopron!I8</f>
        <v>0</v>
      </c>
      <c r="I89" s="53">
        <f>Sopron!J8</f>
        <v>0</v>
      </c>
      <c r="J89" s="26">
        <f>Sopron!K8</f>
        <v>11.45</v>
      </c>
      <c r="K89" s="53">
        <f>Sopron!D18</f>
        <v>1.6</v>
      </c>
      <c r="L89" s="53">
        <f>Sopron!E18</f>
        <v>10</v>
      </c>
      <c r="M89" s="53">
        <f>Sopron!F18</f>
        <v>5</v>
      </c>
      <c r="N89" s="53">
        <f>Sopron!G18</f>
        <v>5.3</v>
      </c>
      <c r="O89" s="53">
        <f>Sopron!H18</f>
        <v>5.3</v>
      </c>
      <c r="P89" s="53">
        <f>Sopron!I18</f>
        <v>4.7</v>
      </c>
      <c r="Q89" s="53">
        <f>Sopron!J18</f>
        <v>0</v>
      </c>
      <c r="R89" s="26">
        <f>Sopron!K18</f>
        <v>6.45</v>
      </c>
      <c r="S89" s="53">
        <f>Sopron!D28</f>
        <v>3.4</v>
      </c>
      <c r="T89" s="53">
        <f>Sopron!E28</f>
        <v>10</v>
      </c>
      <c r="U89" s="53">
        <f>Sopron!F28</f>
        <v>3.8</v>
      </c>
      <c r="V89" s="53">
        <f>Sopron!G28</f>
        <v>3.7</v>
      </c>
      <c r="W89" s="53">
        <f>Sopron!H28</f>
        <v>4.2</v>
      </c>
      <c r="X89" s="53">
        <f>Sopron!I28</f>
        <v>3.8</v>
      </c>
      <c r="Y89" s="53">
        <f>Sopron!J28</f>
        <v>0.1</v>
      </c>
      <c r="Z89" s="26">
        <f>Sopron!K28</f>
        <v>9.5</v>
      </c>
      <c r="AA89" s="53">
        <f>Sopron!D38</f>
        <v>3.1</v>
      </c>
      <c r="AB89" s="53">
        <f>Sopron!E38</f>
        <v>10</v>
      </c>
      <c r="AC89" s="53">
        <f>Sopron!F38</f>
        <v>2.3</v>
      </c>
      <c r="AD89" s="53">
        <f>Sopron!G38</f>
        <v>2.9</v>
      </c>
      <c r="AE89" s="53">
        <f>Sopron!H38</f>
        <v>3</v>
      </c>
      <c r="AF89" s="53">
        <f>Sopron!I38</f>
        <v>2.5</v>
      </c>
      <c r="AG89" s="53">
        <f>Sopron!J38</f>
        <v>0</v>
      </c>
      <c r="AH89" s="26">
        <f>Sopron!K38</f>
        <v>10.4</v>
      </c>
      <c r="AI89" s="86">
        <f t="shared" si="8"/>
        <v>37.8</v>
      </c>
      <c r="AJ89" s="85" t="e">
        <f>IF(COUNT(AI89)&gt;0,RANK(AI89,(#REF!,$AI$5:$AI$10,$AI$15:$AI92,$AI$25:$AI$30,$AI$35:$AI$40,$AI$45:$AI$50,$AI$60:$AI92,$AI$65:$AI$70,$AI$75:$AI$80,$AI$85:$AI$90,#REF!,#REF!),0)," ")</f>
        <v>#REF!</v>
      </c>
    </row>
    <row r="90" spans="1:36" ht="13.5" thickBot="1">
      <c r="A90" s="2">
        <v>6</v>
      </c>
      <c r="B90" s="62" t="str">
        <f>('Manns.'!J10)</f>
        <v>-------------</v>
      </c>
      <c r="C90" s="8" t="s">
        <v>78</v>
      </c>
      <c r="D90" s="53">
        <f>Sopron!D9</f>
        <v>0</v>
      </c>
      <c r="E90" s="53">
        <f>Sopron!F9</f>
        <v>0</v>
      </c>
      <c r="F90" s="53">
        <f>Sopron!G9</f>
        <v>0</v>
      </c>
      <c r="G90" s="53">
        <f>Sopron!H9</f>
        <v>0</v>
      </c>
      <c r="H90" s="53">
        <f>Sopron!I9</f>
        <v>0</v>
      </c>
      <c r="I90" s="53">
        <f>Sopron!J9</f>
        <v>0</v>
      </c>
      <c r="J90" s="26">
        <f>Sopron!K9</f>
      </c>
      <c r="K90" s="53">
        <f>Sopron!D19</f>
        <v>0</v>
      </c>
      <c r="L90" s="53">
        <f>Sopron!E19</f>
        <v>0</v>
      </c>
      <c r="M90" s="53">
        <f>Sopron!F19</f>
        <v>0</v>
      </c>
      <c r="N90" s="53">
        <f>Sopron!G19</f>
        <v>0</v>
      </c>
      <c r="O90" s="53">
        <f>Sopron!H19</f>
        <v>0</v>
      </c>
      <c r="P90" s="53">
        <f>Sopron!I19</f>
        <v>0</v>
      </c>
      <c r="Q90" s="53">
        <f>Sopron!J19</f>
        <v>0</v>
      </c>
      <c r="R90" s="26">
        <f>Sopron!K19</f>
      </c>
      <c r="S90" s="53">
        <f>Sopron!D29</f>
        <v>0</v>
      </c>
      <c r="T90" s="53">
        <f>Sopron!E29</f>
        <v>0</v>
      </c>
      <c r="U90" s="53">
        <f>Sopron!F29</f>
        <v>0</v>
      </c>
      <c r="V90" s="53">
        <f>Sopron!G29</f>
        <v>0</v>
      </c>
      <c r="W90" s="53">
        <f>Sopron!H29</f>
        <v>0</v>
      </c>
      <c r="X90" s="53">
        <f>Sopron!I29</f>
        <v>0</v>
      </c>
      <c r="Y90" s="53">
        <f>Sopron!J29</f>
        <v>0</v>
      </c>
      <c r="Z90" s="26">
        <f>Sopron!K29</f>
      </c>
      <c r="AA90" s="53">
        <f>Sopron!D39</f>
        <v>0</v>
      </c>
      <c r="AB90" s="53">
        <f>Sopron!E39</f>
        <v>0</v>
      </c>
      <c r="AC90" s="53">
        <f>Sopron!F39</f>
        <v>0</v>
      </c>
      <c r="AD90" s="53">
        <f>Sopron!G39</f>
        <v>0</v>
      </c>
      <c r="AE90" s="53">
        <f>Sopron!H39</f>
        <v>0</v>
      </c>
      <c r="AF90" s="53">
        <f>Sopron!I39</f>
        <v>0</v>
      </c>
      <c r="AG90" s="53">
        <f>Sopron!J39</f>
        <v>0</v>
      </c>
      <c r="AH90" s="26">
        <f>Sopron!K39</f>
      </c>
      <c r="AI90" s="86">
        <f t="shared" si="8"/>
        <v>0</v>
      </c>
      <c r="AJ90" s="85" t="e">
        <f>IF(COUNT(AI90)&gt;0,RANK(AI90,(#REF!,$AI$5:$AI$10,$AI$15:$AI92,$AI$25:$AI$30,$AI$35:$AI$40,$AI$45:$AI$50,$AI$60:$AI92,$AI$65:$AI$70,$AI$75:$AI$80,$AI$85:$AI$90,#REF!,#REF!),0)," ")</f>
        <v>#REF!</v>
      </c>
    </row>
    <row r="91" spans="1:36" ht="21" thickBot="1">
      <c r="A91" s="192" t="s">
        <v>8</v>
      </c>
      <c r="B91" s="193"/>
      <c r="C91" s="194"/>
      <c r="D91" s="188">
        <f>IF(COUNT(J85:J90)&gt;0,IF(COUNT(J85:J90)&gt;In_Wertung,LARGE(J85:J90,1)+LARGE(J85:J90,2)+LARGE(J85:J90,3)+IF(In_Wertung=4,LARGE(J85:J90,4),0),SUM(J85:J90))," ")</f>
        <v>37.3</v>
      </c>
      <c r="E91" s="189"/>
      <c r="F91" s="189"/>
      <c r="G91" s="189"/>
      <c r="H91" s="189"/>
      <c r="I91" s="189"/>
      <c r="J91" s="176"/>
      <c r="K91" s="188">
        <f>IF(COUNT(R85:R90)&gt;0,IF(COUNT(R85:R90)&gt;In_Wertung,LARGE(R85:R90,1)+LARGE(R85:R90,2)+LARGE(R85:R90,3)+IF(In_Wertung=4,LARGE(R85:R90,4),0),SUM(R85:R90))," ")</f>
        <v>22.05</v>
      </c>
      <c r="L91" s="189"/>
      <c r="M91" s="189"/>
      <c r="N91" s="189"/>
      <c r="O91" s="189"/>
      <c r="P91" s="189"/>
      <c r="Q91" s="189"/>
      <c r="R91" s="176"/>
      <c r="S91" s="188">
        <f>IF(COUNT(Z85:Z90)&gt;0,IF(COUNT(Z85:Z90)&gt;In_Wertung,LARGE(Z85:Z90,1)+LARGE(Z85:Z90,2)+LARGE(Z85:Z90,3)+IF(In_Wertung=4,LARGE(Z85:Z90,4),0),SUM(Z85:Z90))," ")</f>
        <v>29.85</v>
      </c>
      <c r="T91" s="189"/>
      <c r="U91" s="189"/>
      <c r="V91" s="189"/>
      <c r="W91" s="189"/>
      <c r="X91" s="189"/>
      <c r="Y91" s="189"/>
      <c r="Z91" s="176"/>
      <c r="AA91" s="188">
        <f>IF(COUNT(AH85:AH90)&gt;0,IF(COUNT(AH85:AH90)&gt;In_Wertung,LARGE(AH85:AH90,1)+LARGE(AH85:AH90,2)+LARGE(AH85:AH90,3)+IF(In_Wertung=4,LARGE(AH85:AH90,4),0),SUM(AH85:AH90))," ")</f>
        <v>31.35</v>
      </c>
      <c r="AB91" s="189"/>
      <c r="AC91" s="189"/>
      <c r="AD91" s="189"/>
      <c r="AE91" s="189"/>
      <c r="AF91" s="189"/>
      <c r="AG91" s="189"/>
      <c r="AH91" s="176"/>
      <c r="AI91" s="87">
        <f>IF(COUNT(D85:AH91)&gt;0,SUM(D91:AH91),"")</f>
        <v>120.54999999999998</v>
      </c>
      <c r="AJ91" s="84" t="e">
        <f>IF(COUNT(AI91)&gt;0,RANK(AI91,(#REF!,$AI$11,$AI$21,$AI$31,$AI$41,$AI$51,$AI$61,$AI$71,$AI$81,$AI$91,#REF!,#REF!),0),"")</f>
        <v>#REF!</v>
      </c>
    </row>
    <row r="92" ht="13.5" thickBot="1"/>
    <row r="93" spans="1:35" ht="12.75">
      <c r="A93" s="195" t="str">
        <f>'Manns.'!K3</f>
        <v>Dresden 1</v>
      </c>
      <c r="B93" s="196"/>
      <c r="C93" s="199" t="s">
        <v>14</v>
      </c>
      <c r="D93" s="201" t="s">
        <v>0</v>
      </c>
      <c r="E93" s="202"/>
      <c r="F93" s="202"/>
      <c r="G93" s="202"/>
      <c r="H93" s="202"/>
      <c r="I93" s="203"/>
      <c r="J93" s="24"/>
      <c r="K93" s="201" t="s">
        <v>5</v>
      </c>
      <c r="L93" s="204"/>
      <c r="M93" s="202"/>
      <c r="N93" s="202"/>
      <c r="O93" s="202"/>
      <c r="P93" s="202"/>
      <c r="Q93" s="203"/>
      <c r="R93" s="205"/>
      <c r="S93" s="201" t="s">
        <v>6</v>
      </c>
      <c r="T93" s="204"/>
      <c r="U93" s="202"/>
      <c r="V93" s="202"/>
      <c r="W93" s="202"/>
      <c r="X93" s="202"/>
      <c r="Y93" s="203"/>
      <c r="Z93" s="205"/>
      <c r="AA93" s="187" t="s">
        <v>7</v>
      </c>
      <c r="AB93" s="187"/>
      <c r="AC93" s="187"/>
      <c r="AD93" s="187"/>
      <c r="AE93" s="187"/>
      <c r="AF93" s="187"/>
      <c r="AG93" s="187"/>
      <c r="AH93" s="187"/>
      <c r="AI93" s="185" t="s">
        <v>9</v>
      </c>
    </row>
    <row r="94" spans="1:35" ht="13.5" thickBot="1">
      <c r="A94" s="197"/>
      <c r="B94" s="198"/>
      <c r="C94" s="200"/>
      <c r="D94" s="3" t="s">
        <v>25</v>
      </c>
      <c r="E94" s="11" t="s">
        <v>27</v>
      </c>
      <c r="F94" s="12" t="s">
        <v>28</v>
      </c>
      <c r="G94" s="13" t="s">
        <v>29</v>
      </c>
      <c r="H94" s="14" t="s">
        <v>30</v>
      </c>
      <c r="I94" s="10" t="s">
        <v>31</v>
      </c>
      <c r="J94" s="25" t="s">
        <v>21</v>
      </c>
      <c r="K94" s="3" t="s">
        <v>25</v>
      </c>
      <c r="L94" s="29" t="s">
        <v>26</v>
      </c>
      <c r="M94" s="11" t="s">
        <v>27</v>
      </c>
      <c r="N94" s="12" t="s">
        <v>28</v>
      </c>
      <c r="O94" s="13" t="s">
        <v>29</v>
      </c>
      <c r="P94" s="14" t="s">
        <v>30</v>
      </c>
      <c r="Q94" s="10" t="s">
        <v>31</v>
      </c>
      <c r="R94" s="25" t="s">
        <v>21</v>
      </c>
      <c r="S94" s="3" t="s">
        <v>25</v>
      </c>
      <c r="T94" s="29" t="s">
        <v>26</v>
      </c>
      <c r="U94" s="11" t="s">
        <v>27</v>
      </c>
      <c r="V94" s="12" t="s">
        <v>28</v>
      </c>
      <c r="W94" s="13" t="s">
        <v>29</v>
      </c>
      <c r="X94" s="14" t="s">
        <v>30</v>
      </c>
      <c r="Y94" s="10" t="s">
        <v>31</v>
      </c>
      <c r="Z94" s="25" t="s">
        <v>21</v>
      </c>
      <c r="AA94" s="3" t="s">
        <v>25</v>
      </c>
      <c r="AB94" s="29" t="s">
        <v>26</v>
      </c>
      <c r="AC94" s="11" t="s">
        <v>27</v>
      </c>
      <c r="AD94" s="12" t="s">
        <v>28</v>
      </c>
      <c r="AE94" s="13" t="s">
        <v>29</v>
      </c>
      <c r="AF94" s="14" t="s">
        <v>30</v>
      </c>
      <c r="AG94" s="10" t="s">
        <v>31</v>
      </c>
      <c r="AH94" s="25" t="s">
        <v>21</v>
      </c>
      <c r="AI94" s="186"/>
    </row>
    <row r="95" spans="1:35" ht="13.5" thickBot="1">
      <c r="A95" s="4">
        <v>1</v>
      </c>
      <c r="B95" s="97" t="str">
        <f>('Manns.'!K5)</f>
        <v>--------------</v>
      </c>
      <c r="C95" s="8" t="s">
        <v>45</v>
      </c>
      <c r="D95" s="53">
        <f>'Dresd 1'!D4</f>
        <v>0</v>
      </c>
      <c r="E95" s="53">
        <f>'Dresd 1'!F4</f>
        <v>0</v>
      </c>
      <c r="F95" s="53">
        <f>'Dresd 1'!G4</f>
        <v>0</v>
      </c>
      <c r="G95" s="53">
        <f>'Dresd 1'!H4</f>
        <v>0</v>
      </c>
      <c r="H95" s="53">
        <f>'Dresd 1'!I4</f>
        <v>0</v>
      </c>
      <c r="I95" s="53">
        <f>'Dresd 1'!J4</f>
        <v>0</v>
      </c>
      <c r="J95" s="26">
        <f>'Dresd 1'!K4</f>
      </c>
      <c r="K95" s="5">
        <f>'Dresd 1'!D14</f>
        <v>0</v>
      </c>
      <c r="L95" s="5">
        <f>'Dresd 1'!E14</f>
        <v>0</v>
      </c>
      <c r="M95" s="5">
        <f>'Dresd 1'!F14</f>
        <v>0</v>
      </c>
      <c r="N95" s="5">
        <f>'Dresd 1'!G14</f>
        <v>0</v>
      </c>
      <c r="O95" s="5">
        <f>'Dresd 1'!H14</f>
        <v>0</v>
      </c>
      <c r="P95" s="5">
        <f>'Dresd 1'!I14</f>
        <v>0</v>
      </c>
      <c r="Q95" s="5">
        <f>'Dresd 1'!J14</f>
        <v>0</v>
      </c>
      <c r="R95" s="26">
        <f>'Dresd 1'!K14</f>
      </c>
      <c r="S95" s="5">
        <f>'Dresd 1'!D24</f>
        <v>0</v>
      </c>
      <c r="T95" s="5">
        <f>'Dresd 1'!E24</f>
        <v>0</v>
      </c>
      <c r="U95" s="5">
        <f>'Dresd 1'!F24</f>
        <v>0</v>
      </c>
      <c r="V95" s="5">
        <f>'Dresd 1'!G24</f>
        <v>0</v>
      </c>
      <c r="W95" s="5">
        <f>'Dresd 1'!H24</f>
        <v>0</v>
      </c>
      <c r="X95" s="5">
        <f>'Dresd 1'!I24</f>
        <v>0</v>
      </c>
      <c r="Y95" s="5">
        <f>'Dresd 1'!J24</f>
        <v>0</v>
      </c>
      <c r="Z95" s="26">
        <f>'Dresd 1'!K24</f>
      </c>
      <c r="AA95" s="5">
        <f>'Dresd 1'!D34</f>
        <v>0</v>
      </c>
      <c r="AB95" s="5">
        <f>'Dresd 1'!E34</f>
        <v>0</v>
      </c>
      <c r="AC95" s="5">
        <f>'Dresd 1'!F34</f>
        <v>0</v>
      </c>
      <c r="AD95" s="5">
        <f>'Dresd 1'!G34</f>
        <v>0</v>
      </c>
      <c r="AE95" s="5">
        <f>'Dresd 1'!H34</f>
        <v>0</v>
      </c>
      <c r="AF95" s="5">
        <f>'Dresd 1'!I34</f>
        <v>0</v>
      </c>
      <c r="AG95" s="5">
        <f>'Dresd 1'!J34</f>
        <v>0</v>
      </c>
      <c r="AH95" s="26">
        <f>'Dresd 1'!K34</f>
      </c>
      <c r="AI95" s="86">
        <f aca="true" t="shared" si="9" ref="AI95:AI100">SUM(J95,R95,Z95,AH95)</f>
        <v>0</v>
      </c>
    </row>
    <row r="96" spans="1:35" ht="13.5" thickBot="1">
      <c r="A96" s="4">
        <v>2</v>
      </c>
      <c r="B96" s="97" t="str">
        <f>('Manns.'!K6)</f>
        <v>----------------</v>
      </c>
      <c r="C96" s="8" t="s">
        <v>45</v>
      </c>
      <c r="D96" s="53">
        <f>'Dresd 1'!D5</f>
        <v>0</v>
      </c>
      <c r="E96" s="53">
        <f>'Dresd 1'!F5</f>
        <v>0</v>
      </c>
      <c r="F96" s="53">
        <f>'Dresd 1'!G5</f>
        <v>0</v>
      </c>
      <c r="G96" s="53">
        <f>'Dresd 1'!H5</f>
        <v>0</v>
      </c>
      <c r="H96" s="53">
        <f>'Dresd 1'!I5</f>
        <v>0</v>
      </c>
      <c r="I96" s="53">
        <f>'Dresd 1'!J5</f>
        <v>0</v>
      </c>
      <c r="J96" s="26">
        <f>'Dresd 1'!K5</f>
      </c>
      <c r="K96" s="5">
        <f>'Dresd 1'!D15</f>
        <v>0</v>
      </c>
      <c r="L96" s="5">
        <f>'Dresd 1'!E15</f>
        <v>0</v>
      </c>
      <c r="M96" s="5">
        <f>'Dresd 1'!F15</f>
        <v>0</v>
      </c>
      <c r="N96" s="5">
        <f>'Dresd 1'!G15</f>
        <v>0</v>
      </c>
      <c r="O96" s="5">
        <f>'Dresd 1'!H15</f>
        <v>0</v>
      </c>
      <c r="P96" s="5">
        <f>'Dresd 1'!I15</f>
        <v>0</v>
      </c>
      <c r="Q96" s="5">
        <f>'Dresd 1'!J15</f>
        <v>0</v>
      </c>
      <c r="R96" s="26">
        <f>'Dresd 1'!K15</f>
      </c>
      <c r="S96" s="5">
        <f>'Dresd 1'!D25</f>
        <v>0</v>
      </c>
      <c r="T96" s="5">
        <f>'Dresd 1'!E25</f>
        <v>0</v>
      </c>
      <c r="U96" s="5">
        <f>'Dresd 1'!F25</f>
        <v>0</v>
      </c>
      <c r="V96" s="5">
        <f>'Dresd 1'!G25</f>
        <v>0</v>
      </c>
      <c r="W96" s="5">
        <f>'Dresd 1'!H25</f>
        <v>0</v>
      </c>
      <c r="X96" s="5">
        <f>'Dresd 1'!I25</f>
        <v>0</v>
      </c>
      <c r="Y96" s="5">
        <f>'Dresd 1'!J25</f>
        <v>0</v>
      </c>
      <c r="Z96" s="26">
        <f>'Dresd 1'!K25</f>
      </c>
      <c r="AA96" s="5">
        <f>'Dresd 1'!D35</f>
        <v>0</v>
      </c>
      <c r="AB96" s="5">
        <f>'Dresd 1'!E35</f>
        <v>0</v>
      </c>
      <c r="AC96" s="5">
        <f>'Dresd 1'!F35</f>
        <v>0</v>
      </c>
      <c r="AD96" s="5">
        <f>'Dresd 1'!G35</f>
        <v>0</v>
      </c>
      <c r="AE96" s="5">
        <f>'Dresd 1'!H35</f>
        <v>0</v>
      </c>
      <c r="AF96" s="5">
        <f>'Dresd 1'!I35</f>
        <v>0</v>
      </c>
      <c r="AG96" s="5">
        <f>'Dresd 1'!J35</f>
        <v>0</v>
      </c>
      <c r="AH96" s="26">
        <f>'Dresd 1'!K35</f>
      </c>
      <c r="AI96" s="86">
        <f t="shared" si="9"/>
        <v>0</v>
      </c>
    </row>
    <row r="97" spans="1:35" ht="13.5" thickBot="1">
      <c r="A97" s="4">
        <v>3</v>
      </c>
      <c r="B97" s="97" t="str">
        <f>('Manns.'!K7)</f>
        <v>------------</v>
      </c>
      <c r="C97" s="8" t="s">
        <v>45</v>
      </c>
      <c r="D97" s="53">
        <f>'Dresd 1'!D6</f>
        <v>0</v>
      </c>
      <c r="E97" s="53">
        <f>'Dresd 1'!F6</f>
        <v>0</v>
      </c>
      <c r="F97" s="53">
        <f>'Dresd 1'!G6</f>
        <v>0</v>
      </c>
      <c r="G97" s="53">
        <f>'Dresd 1'!H6</f>
        <v>0</v>
      </c>
      <c r="H97" s="53">
        <f>'Dresd 1'!I6</f>
        <v>0</v>
      </c>
      <c r="I97" s="53">
        <f>'Dresd 1'!J6</f>
        <v>0</v>
      </c>
      <c r="J97" s="26">
        <f>'Dresd 1'!K6</f>
      </c>
      <c r="K97" s="5">
        <f>'Dresd 1'!D16</f>
        <v>0</v>
      </c>
      <c r="L97" s="5">
        <f>'Dresd 1'!E16</f>
        <v>0</v>
      </c>
      <c r="M97" s="5">
        <f>'Dresd 1'!F16</f>
        <v>0</v>
      </c>
      <c r="N97" s="5">
        <f>'Dresd 1'!G16</f>
        <v>0</v>
      </c>
      <c r="O97" s="5">
        <f>'Dresd 1'!H16</f>
        <v>0</v>
      </c>
      <c r="P97" s="5">
        <f>'Dresd 1'!I16</f>
        <v>0</v>
      </c>
      <c r="Q97" s="5">
        <f>'Dresd 1'!J16</f>
        <v>0</v>
      </c>
      <c r="R97" s="26">
        <f>'Dresd 1'!K16</f>
      </c>
      <c r="S97" s="5">
        <f>'Dresd 1'!D26</f>
        <v>0</v>
      </c>
      <c r="T97" s="5">
        <f>'Dresd 1'!E26</f>
        <v>0</v>
      </c>
      <c r="U97" s="5">
        <f>'Dresd 1'!F26</f>
        <v>0</v>
      </c>
      <c r="V97" s="5">
        <f>'Dresd 1'!G26</f>
        <v>0</v>
      </c>
      <c r="W97" s="5">
        <f>'Dresd 1'!H26</f>
        <v>0</v>
      </c>
      <c r="X97" s="5">
        <f>'Dresd 1'!I26</f>
        <v>0</v>
      </c>
      <c r="Y97" s="5">
        <f>'Dresd 1'!J26</f>
        <v>0</v>
      </c>
      <c r="Z97" s="26">
        <f>'Dresd 1'!K26</f>
      </c>
      <c r="AA97" s="5">
        <f>'Dresd 1'!D36</f>
        <v>0</v>
      </c>
      <c r="AB97" s="5">
        <f>'Dresd 1'!E36</f>
        <v>0</v>
      </c>
      <c r="AC97" s="5">
        <f>'Dresd 1'!F36</f>
        <v>0</v>
      </c>
      <c r="AD97" s="5">
        <f>'Dresd 1'!G36</f>
        <v>0</v>
      </c>
      <c r="AE97" s="5">
        <f>'Dresd 1'!H36</f>
        <v>0</v>
      </c>
      <c r="AF97" s="5">
        <f>'Dresd 1'!I36</f>
        <v>0</v>
      </c>
      <c r="AG97" s="5">
        <f>'Dresd 1'!J36</f>
        <v>0</v>
      </c>
      <c r="AH97" s="26">
        <f>'Dresd 1'!K36</f>
      </c>
      <c r="AI97" s="86">
        <f t="shared" si="9"/>
        <v>0</v>
      </c>
    </row>
    <row r="98" spans="1:35" ht="13.5" thickBot="1">
      <c r="A98" s="4">
        <v>4</v>
      </c>
      <c r="B98" s="97" t="str">
        <f>('Manns.'!K8)</f>
        <v>Julia Deckert</v>
      </c>
      <c r="C98" s="8" t="s">
        <v>78</v>
      </c>
      <c r="D98" s="53">
        <f>'Dresd 1'!D7</f>
        <v>4.2</v>
      </c>
      <c r="E98" s="53">
        <f>'Dresd 1'!F7</f>
        <v>2.1</v>
      </c>
      <c r="F98" s="53">
        <f>'Dresd 1'!G7</f>
        <v>1.9</v>
      </c>
      <c r="G98" s="53">
        <f>'Dresd 1'!H7</f>
        <v>0</v>
      </c>
      <c r="H98" s="53">
        <f>'Dresd 1'!I7</f>
        <v>0</v>
      </c>
      <c r="I98" s="53">
        <f>'Dresd 1'!J7</f>
        <v>0</v>
      </c>
      <c r="J98" s="26">
        <f>'Dresd 1'!K7</f>
        <v>12.2</v>
      </c>
      <c r="K98" s="5">
        <f>'Dresd 1'!D17</f>
        <v>3.3</v>
      </c>
      <c r="L98" s="5">
        <f>'Dresd 1'!E17</f>
        <v>10</v>
      </c>
      <c r="M98" s="5">
        <f>'Dresd 1'!F17</f>
        <v>4.7</v>
      </c>
      <c r="N98" s="5">
        <f>'Dresd 1'!G17</f>
        <v>4.9</v>
      </c>
      <c r="O98" s="5">
        <f>'Dresd 1'!H17</f>
        <v>5</v>
      </c>
      <c r="P98" s="5">
        <f>'Dresd 1'!I17</f>
        <v>5.2</v>
      </c>
      <c r="Q98" s="5">
        <f>'Dresd 1'!J17</f>
        <v>0</v>
      </c>
      <c r="R98" s="26">
        <f>'Dresd 1'!K17</f>
        <v>8.35</v>
      </c>
      <c r="S98" s="5">
        <f>'Dresd 1'!D27</f>
        <v>4</v>
      </c>
      <c r="T98" s="5">
        <f>'Dresd 1'!E27</f>
        <v>10</v>
      </c>
      <c r="U98" s="5">
        <f>'Dresd 1'!F27</f>
        <v>3.4</v>
      </c>
      <c r="V98" s="5">
        <f>'Dresd 1'!G27</f>
        <v>4.1</v>
      </c>
      <c r="W98" s="5">
        <f>'Dresd 1'!H27</f>
        <v>4.3</v>
      </c>
      <c r="X98" s="5">
        <f>'Dresd 1'!I27</f>
        <v>3.7</v>
      </c>
      <c r="Y98" s="5">
        <f>'Dresd 1'!J27</f>
        <v>0</v>
      </c>
      <c r="Z98" s="26">
        <f>'Dresd 1'!K27</f>
        <v>10.1</v>
      </c>
      <c r="AA98" s="5">
        <f>'Dresd 1'!D37</f>
        <v>3.7</v>
      </c>
      <c r="AB98" s="5">
        <f>'Dresd 1'!E37</f>
        <v>10</v>
      </c>
      <c r="AC98" s="5">
        <f>'Dresd 1'!F37</f>
        <v>2.3</v>
      </c>
      <c r="AD98" s="5">
        <f>'Dresd 1'!G37</f>
        <v>2.5</v>
      </c>
      <c r="AE98" s="5">
        <f>'Dresd 1'!H37</f>
        <v>2.3</v>
      </c>
      <c r="AF98" s="5">
        <f>'Dresd 1'!I37</f>
        <v>2.9</v>
      </c>
      <c r="AG98" s="5">
        <f>'Dresd 1'!J37</f>
        <v>0</v>
      </c>
      <c r="AH98" s="26">
        <f>'Dresd 1'!K37</f>
        <v>11.3</v>
      </c>
      <c r="AI98" s="86">
        <f t="shared" si="9"/>
        <v>41.95</v>
      </c>
    </row>
    <row r="99" spans="1:35" ht="13.5" thickBot="1">
      <c r="A99" s="4">
        <v>5</v>
      </c>
      <c r="B99" s="97" t="str">
        <f>('Manns.'!K9)</f>
        <v>Bianca Heimann</v>
      </c>
      <c r="C99" s="8" t="s">
        <v>78</v>
      </c>
      <c r="D99" s="53">
        <f>'Dresd 1'!D8</f>
        <v>4</v>
      </c>
      <c r="E99" s="53">
        <f>'Dresd 1'!F8</f>
        <v>2.4</v>
      </c>
      <c r="F99" s="53">
        <f>'Dresd 1'!G8</f>
        <v>2.6</v>
      </c>
      <c r="G99" s="53">
        <f>'Dresd 1'!H8</f>
        <v>0</v>
      </c>
      <c r="H99" s="53">
        <f>'Dresd 1'!I8</f>
        <v>0</v>
      </c>
      <c r="I99" s="53">
        <f>'Dresd 1'!J8</f>
        <v>0</v>
      </c>
      <c r="J99" s="26">
        <f>'Dresd 1'!K8</f>
        <v>11.5</v>
      </c>
      <c r="K99" s="5">
        <f>'Dresd 1'!D18</f>
        <v>2.3</v>
      </c>
      <c r="L99" s="5">
        <f>'Dresd 1'!E18</f>
        <v>10</v>
      </c>
      <c r="M99" s="5">
        <f>'Dresd 1'!F18</f>
        <v>3.3</v>
      </c>
      <c r="N99" s="5">
        <f>'Dresd 1'!G18</f>
        <v>3.4</v>
      </c>
      <c r="O99" s="5">
        <f>'Dresd 1'!H18</f>
        <v>3.4</v>
      </c>
      <c r="P99" s="5">
        <f>'Dresd 1'!I18</f>
        <v>3.8</v>
      </c>
      <c r="Q99" s="5">
        <f>'Dresd 1'!J18</f>
        <v>0</v>
      </c>
      <c r="R99" s="26">
        <f>'Dresd 1'!K18</f>
        <v>8.9</v>
      </c>
      <c r="S99" s="5">
        <f>'Dresd 1'!D28</f>
        <v>4.1</v>
      </c>
      <c r="T99" s="5">
        <f>'Dresd 1'!E28</f>
        <v>10</v>
      </c>
      <c r="U99" s="5">
        <f>'Dresd 1'!F28</f>
        <v>2.4</v>
      </c>
      <c r="V99" s="5">
        <f>'Dresd 1'!G28</f>
        <v>2.6</v>
      </c>
      <c r="W99" s="5">
        <f>'Dresd 1'!H28</f>
        <v>3</v>
      </c>
      <c r="X99" s="5">
        <f>'Dresd 1'!I28</f>
        <v>2.7</v>
      </c>
      <c r="Y99" s="5">
        <f>'Dresd 1'!J28</f>
        <v>0</v>
      </c>
      <c r="Z99" s="26">
        <f>'Dresd 1'!K28</f>
        <v>11.45</v>
      </c>
      <c r="AA99" s="5">
        <f>'Dresd 1'!D38</f>
        <v>3.7</v>
      </c>
      <c r="AB99" s="5">
        <f>'Dresd 1'!E38</f>
        <v>10</v>
      </c>
      <c r="AC99" s="5">
        <f>'Dresd 1'!F38</f>
        <v>2.9</v>
      </c>
      <c r="AD99" s="5">
        <f>'Dresd 1'!G38</f>
        <v>2.9</v>
      </c>
      <c r="AE99" s="5">
        <f>'Dresd 1'!H38</f>
        <v>2.5</v>
      </c>
      <c r="AF99" s="5">
        <f>'Dresd 1'!I38</f>
        <v>2.7</v>
      </c>
      <c r="AG99" s="5">
        <f>'Dresd 1'!J38</f>
        <v>0</v>
      </c>
      <c r="AH99" s="26">
        <f>'Dresd 1'!K38</f>
        <v>10.9</v>
      </c>
      <c r="AI99" s="86">
        <f t="shared" si="9"/>
        <v>42.75</v>
      </c>
    </row>
    <row r="100" spans="1:35" ht="13.5" thickBot="1">
      <c r="A100" s="4">
        <v>6</v>
      </c>
      <c r="B100" s="97" t="str">
        <f>('Manns.'!K10)</f>
        <v>Joanne Kämmler</v>
      </c>
      <c r="C100" s="8" t="s">
        <v>78</v>
      </c>
      <c r="D100" s="53">
        <f>'Dresd 1'!D9</f>
        <v>4</v>
      </c>
      <c r="E100" s="53">
        <f>'Dresd 1'!F9</f>
        <v>4</v>
      </c>
      <c r="F100" s="53">
        <f>'Dresd 1'!G9</f>
        <v>3.6</v>
      </c>
      <c r="G100" s="53">
        <f>'Dresd 1'!H9</f>
        <v>0</v>
      </c>
      <c r="H100" s="53">
        <f>'Dresd 1'!I9</f>
        <v>0</v>
      </c>
      <c r="I100" s="53">
        <f>'Dresd 1'!J9</f>
        <v>0</v>
      </c>
      <c r="J100" s="26">
        <f>'Dresd 1'!K9</f>
        <v>10.2</v>
      </c>
      <c r="K100" s="5">
        <f>'Dresd 1'!D19</f>
        <v>3.8</v>
      </c>
      <c r="L100" s="5">
        <f>'Dresd 1'!E19</f>
        <v>10</v>
      </c>
      <c r="M100" s="5">
        <f>'Dresd 1'!F19</f>
        <v>2.4</v>
      </c>
      <c r="N100" s="5">
        <f>'Dresd 1'!G19</f>
        <v>2.5</v>
      </c>
      <c r="O100" s="5">
        <f>'Dresd 1'!H19</f>
        <v>2.2</v>
      </c>
      <c r="P100" s="5">
        <f>'Dresd 1'!I19</f>
        <v>2.5</v>
      </c>
      <c r="Q100" s="5">
        <f>'Dresd 1'!J19</f>
        <v>0</v>
      </c>
      <c r="R100" s="26">
        <f>'Dresd 1'!K19</f>
        <v>11.35</v>
      </c>
      <c r="S100" s="5">
        <f>'Dresd 1'!D29</f>
        <v>3.8</v>
      </c>
      <c r="T100" s="5">
        <f>'Dresd 1'!E29</f>
        <v>10</v>
      </c>
      <c r="U100" s="5">
        <f>'Dresd 1'!F29</f>
        <v>6.4</v>
      </c>
      <c r="V100" s="5">
        <f>'Dresd 1'!G29</f>
        <v>6.1</v>
      </c>
      <c r="W100" s="5">
        <f>'Dresd 1'!H29</f>
        <v>7</v>
      </c>
      <c r="X100" s="5">
        <f>'Dresd 1'!I29</f>
        <v>6.6</v>
      </c>
      <c r="Y100" s="5">
        <f>'Dresd 1'!J29</f>
        <v>0</v>
      </c>
      <c r="Z100" s="26">
        <f>'Dresd 1'!K29</f>
        <v>7.3</v>
      </c>
      <c r="AA100" s="5">
        <f>'Dresd 1'!D39</f>
        <v>3.6</v>
      </c>
      <c r="AB100" s="5">
        <f>'Dresd 1'!E39</f>
        <v>10</v>
      </c>
      <c r="AC100" s="5">
        <f>'Dresd 1'!F39</f>
        <v>2.9</v>
      </c>
      <c r="AD100" s="5">
        <f>'Dresd 1'!G39</f>
        <v>2.3</v>
      </c>
      <c r="AE100" s="5">
        <f>'Dresd 1'!H39</f>
        <v>2.5</v>
      </c>
      <c r="AF100" s="5">
        <f>'Dresd 1'!I39</f>
        <v>2.8</v>
      </c>
      <c r="AG100" s="5">
        <f>'Dresd 1'!J39</f>
        <v>0</v>
      </c>
      <c r="AH100" s="26">
        <f>'Dresd 1'!K39</f>
        <v>10.95</v>
      </c>
      <c r="AI100" s="86">
        <f t="shared" si="9"/>
        <v>39.8</v>
      </c>
    </row>
    <row r="101" spans="1:35" ht="21" thickBot="1">
      <c r="A101" s="192" t="s">
        <v>8</v>
      </c>
      <c r="B101" s="193"/>
      <c r="C101" s="194"/>
      <c r="D101" s="188">
        <f>IF(COUNT(J95:J100)&gt;0,IF(COUNT(J95:J100)&gt;In_Wertung,LARGE(J95:J100,1)+LARGE(J95:J100,2)+LARGE(J95:J100,3)+IF(In_Wertung=4,LARGE(J95:J100,4),0),SUM(J95:J100))," ")</f>
        <v>33.9</v>
      </c>
      <c r="E101" s="189"/>
      <c r="F101" s="189"/>
      <c r="G101" s="189"/>
      <c r="H101" s="189"/>
      <c r="I101" s="189"/>
      <c r="J101" s="176"/>
      <c r="K101" s="188">
        <f>IF(COUNT(R95:R100)&gt;0,IF(COUNT(R95:R100)&gt;In_Wertung,LARGE(R95:R100,1)+LARGE(R95:R100,2)+LARGE(R95:R100,3)+IF(In_Wertung=4,LARGE(R95:R100,4),0),SUM(R95:R100))," ")</f>
        <v>28.6</v>
      </c>
      <c r="L101" s="189"/>
      <c r="M101" s="189"/>
      <c r="N101" s="189"/>
      <c r="O101" s="189"/>
      <c r="P101" s="189"/>
      <c r="Q101" s="189"/>
      <c r="R101" s="176"/>
      <c r="S101" s="188">
        <f>IF(COUNT(Z95:Z100)&gt;0,IF(COUNT(Z95:Z100)&gt;In_Wertung,LARGE(Z95:Z100,1)+LARGE(Z95:Z100,2)+LARGE(Z95:Z100,3)+IF(In_Wertung=4,LARGE(Z95:Z100,4),0),SUM(Z95:Z100))," ")</f>
        <v>28.849999999999998</v>
      </c>
      <c r="T101" s="189"/>
      <c r="U101" s="189"/>
      <c r="V101" s="189"/>
      <c r="W101" s="189"/>
      <c r="X101" s="189"/>
      <c r="Y101" s="189"/>
      <c r="Z101" s="176"/>
      <c r="AA101" s="188">
        <f>IF(COUNT(AH95:AH100)&gt;0,IF(COUNT(AH95:AH100)&gt;In_Wertung,LARGE(AH95:AH100,1)+LARGE(AH95:AH100,2)+LARGE(AH95:AH100,3)+IF(In_Wertung=4,LARGE(AH95:AH100,4),0),SUM(AH95:AH100))," ")</f>
        <v>33.150000000000006</v>
      </c>
      <c r="AB101" s="189"/>
      <c r="AC101" s="189"/>
      <c r="AD101" s="189"/>
      <c r="AE101" s="189"/>
      <c r="AF101" s="189"/>
      <c r="AG101" s="189"/>
      <c r="AH101" s="176"/>
      <c r="AI101" s="87">
        <f>IF(COUNT(D95:AH101)&gt;0,SUM(D101:AH101),"")</f>
        <v>124.5</v>
      </c>
    </row>
    <row r="102" ht="13.5" thickBot="1"/>
    <row r="103" spans="1:35" ht="12.75">
      <c r="A103" s="195" t="str">
        <f>'Manns.'!L3</f>
        <v>-------------</v>
      </c>
      <c r="B103" s="196"/>
      <c r="C103" s="199" t="s">
        <v>14</v>
      </c>
      <c r="D103" s="201" t="s">
        <v>0</v>
      </c>
      <c r="E103" s="202"/>
      <c r="F103" s="202"/>
      <c r="G103" s="202"/>
      <c r="H103" s="202"/>
      <c r="I103" s="203"/>
      <c r="J103" s="24"/>
      <c r="K103" s="201" t="s">
        <v>5</v>
      </c>
      <c r="L103" s="204"/>
      <c r="M103" s="202"/>
      <c r="N103" s="202"/>
      <c r="O103" s="202"/>
      <c r="P103" s="202"/>
      <c r="Q103" s="203"/>
      <c r="R103" s="205"/>
      <c r="S103" s="201" t="s">
        <v>6</v>
      </c>
      <c r="T103" s="204"/>
      <c r="U103" s="202"/>
      <c r="V103" s="202"/>
      <c r="W103" s="202"/>
      <c r="X103" s="202"/>
      <c r="Y103" s="203"/>
      <c r="Z103" s="205"/>
      <c r="AA103" s="187" t="s">
        <v>7</v>
      </c>
      <c r="AB103" s="187"/>
      <c r="AC103" s="187"/>
      <c r="AD103" s="187"/>
      <c r="AE103" s="187"/>
      <c r="AF103" s="187"/>
      <c r="AG103" s="187"/>
      <c r="AH103" s="187"/>
      <c r="AI103" s="185" t="s">
        <v>9</v>
      </c>
    </row>
    <row r="104" spans="1:35" ht="13.5" thickBot="1">
      <c r="A104" s="197"/>
      <c r="B104" s="198"/>
      <c r="C104" s="200"/>
      <c r="D104" s="3" t="s">
        <v>25</v>
      </c>
      <c r="E104" s="11" t="s">
        <v>27</v>
      </c>
      <c r="F104" s="12" t="s">
        <v>28</v>
      </c>
      <c r="G104" s="13" t="s">
        <v>29</v>
      </c>
      <c r="H104" s="14" t="s">
        <v>30</v>
      </c>
      <c r="I104" s="10" t="s">
        <v>31</v>
      </c>
      <c r="J104" s="25" t="s">
        <v>21</v>
      </c>
      <c r="K104" s="3" t="s">
        <v>25</v>
      </c>
      <c r="L104" s="29" t="s">
        <v>26</v>
      </c>
      <c r="M104" s="11" t="s">
        <v>27</v>
      </c>
      <c r="N104" s="12" t="s">
        <v>28</v>
      </c>
      <c r="O104" s="13" t="s">
        <v>29</v>
      </c>
      <c r="P104" s="14" t="s">
        <v>30</v>
      </c>
      <c r="Q104" s="10" t="s">
        <v>31</v>
      </c>
      <c r="R104" s="25" t="s">
        <v>21</v>
      </c>
      <c r="S104" s="3" t="s">
        <v>25</v>
      </c>
      <c r="T104" s="29" t="s">
        <v>26</v>
      </c>
      <c r="U104" s="11" t="s">
        <v>27</v>
      </c>
      <c r="V104" s="12" t="s">
        <v>28</v>
      </c>
      <c r="W104" s="13" t="s">
        <v>29</v>
      </c>
      <c r="X104" s="14" t="s">
        <v>30</v>
      </c>
      <c r="Y104" s="10" t="s">
        <v>31</v>
      </c>
      <c r="Z104" s="25" t="s">
        <v>21</v>
      </c>
      <c r="AA104" s="3" t="s">
        <v>25</v>
      </c>
      <c r="AB104" s="29" t="s">
        <v>26</v>
      </c>
      <c r="AC104" s="11" t="s">
        <v>27</v>
      </c>
      <c r="AD104" s="12" t="s">
        <v>28</v>
      </c>
      <c r="AE104" s="13" t="s">
        <v>29</v>
      </c>
      <c r="AF104" s="14" t="s">
        <v>30</v>
      </c>
      <c r="AG104" s="10" t="s">
        <v>31</v>
      </c>
      <c r="AH104" s="25" t="s">
        <v>21</v>
      </c>
      <c r="AI104" s="186"/>
    </row>
    <row r="105" spans="1:35" ht="13.5" thickBot="1">
      <c r="A105" s="4">
        <v>1</v>
      </c>
      <c r="B105" s="97" t="str">
        <f>('Manns.'!L5)</f>
        <v>---------------</v>
      </c>
      <c r="C105" s="8" t="s">
        <v>45</v>
      </c>
      <c r="D105" s="53">
        <f>'Dresd 2'!D4</f>
        <v>0</v>
      </c>
      <c r="E105" s="53">
        <f>'Dresd 2'!F4</f>
        <v>0</v>
      </c>
      <c r="F105" s="53">
        <f>'Dresd 2'!G4</f>
        <v>0</v>
      </c>
      <c r="G105" s="53">
        <f>'Dresd 2'!H4</f>
        <v>0</v>
      </c>
      <c r="H105" s="53">
        <f>'Dresd 2'!I4</f>
        <v>0</v>
      </c>
      <c r="I105" s="53">
        <f>'Dresd 2'!J4</f>
        <v>0</v>
      </c>
      <c r="J105" s="26">
        <f>'Dresd 2'!K4</f>
      </c>
      <c r="K105" s="5">
        <f>'Dresd 2'!D14</f>
        <v>0</v>
      </c>
      <c r="L105" s="5">
        <f>'Dresd 2'!E14</f>
        <v>0</v>
      </c>
      <c r="M105" s="5">
        <f>'Dresd 2'!F14</f>
        <v>0</v>
      </c>
      <c r="N105" s="5">
        <f>'Dresd 2'!G14</f>
        <v>0</v>
      </c>
      <c r="O105" s="5">
        <f>'Dresd 2'!H14</f>
        <v>0</v>
      </c>
      <c r="P105" s="5">
        <f>'Dresd 2'!I14</f>
        <v>0</v>
      </c>
      <c r="Q105" s="5">
        <f>'Dresd 2'!J14</f>
        <v>0</v>
      </c>
      <c r="R105" s="26">
        <f>'Dresd 2'!K14</f>
      </c>
      <c r="S105" s="5">
        <f>'Dresd 2'!D24</f>
        <v>0</v>
      </c>
      <c r="T105" s="5">
        <f>'Dresd 2'!E24</f>
        <v>0</v>
      </c>
      <c r="U105" s="5">
        <f>'Dresd 2'!F24</f>
        <v>0</v>
      </c>
      <c r="V105" s="5">
        <f>'Dresd 2'!G24</f>
        <v>0</v>
      </c>
      <c r="W105" s="5">
        <f>'Dresd 2'!H24</f>
        <v>0</v>
      </c>
      <c r="X105" s="5">
        <f>'Dresd 2'!I24</f>
        <v>0</v>
      </c>
      <c r="Y105" s="5">
        <f>'Dresd 2'!J24</f>
        <v>0</v>
      </c>
      <c r="Z105" s="26">
        <f>'Dresd 2'!K24</f>
      </c>
      <c r="AA105" s="5">
        <f>'Dresd 2'!D34</f>
        <v>0</v>
      </c>
      <c r="AB105" s="5">
        <f>'Dresd 2'!E34</f>
        <v>0</v>
      </c>
      <c r="AC105" s="5">
        <f>'Dresd 2'!F34</f>
        <v>0</v>
      </c>
      <c r="AD105" s="5">
        <f>'Dresd 2'!G34</f>
        <v>0</v>
      </c>
      <c r="AE105" s="5">
        <f>'Dresd 2'!H34</f>
        <v>0</v>
      </c>
      <c r="AF105" s="5">
        <f>'Dresd 2'!I34</f>
        <v>0</v>
      </c>
      <c r="AG105" s="5">
        <f>'Dresd 2'!J34</f>
        <v>0</v>
      </c>
      <c r="AH105" s="26">
        <f>'Dresd 2'!K34</f>
      </c>
      <c r="AI105" s="86">
        <f aca="true" t="shared" si="10" ref="AI105:AI110">SUM(J105,R105,Z105,AH105)</f>
        <v>0</v>
      </c>
    </row>
    <row r="106" spans="1:35" ht="13.5" thickBot="1">
      <c r="A106" s="4">
        <v>2</v>
      </c>
      <c r="B106" s="97" t="str">
        <f>('Manns.'!L6)</f>
        <v>------------------</v>
      </c>
      <c r="C106" s="8" t="s">
        <v>45</v>
      </c>
      <c r="D106" s="53">
        <f>'Dresd 2'!D5</f>
        <v>0</v>
      </c>
      <c r="E106" s="53">
        <f>'Dresd 2'!F5</f>
        <v>0</v>
      </c>
      <c r="F106" s="53">
        <f>'Dresd 2'!G5</f>
        <v>0</v>
      </c>
      <c r="G106" s="53">
        <f>'Dresd 2'!H5</f>
        <v>0</v>
      </c>
      <c r="H106" s="53">
        <f>'Dresd 2'!I5</f>
        <v>0</v>
      </c>
      <c r="I106" s="53">
        <f>'Dresd 2'!J5</f>
        <v>0</v>
      </c>
      <c r="J106" s="26">
        <f>'Dresd 2'!K5</f>
      </c>
      <c r="K106" s="5">
        <f>'Dresd 2'!D15</f>
        <v>0</v>
      </c>
      <c r="L106" s="5">
        <f>'Dresd 2'!E15</f>
        <v>0</v>
      </c>
      <c r="M106" s="5">
        <f>'Dresd 2'!F15</f>
        <v>0</v>
      </c>
      <c r="N106" s="5">
        <f>'Dresd 2'!G15</f>
        <v>0</v>
      </c>
      <c r="O106" s="5">
        <f>'Dresd 2'!H15</f>
        <v>0</v>
      </c>
      <c r="P106" s="5">
        <f>'Dresd 2'!I15</f>
        <v>0</v>
      </c>
      <c r="Q106" s="5">
        <f>'Dresd 2'!J15</f>
        <v>0</v>
      </c>
      <c r="R106" s="26">
        <f>'Dresd 2'!K15</f>
      </c>
      <c r="S106" s="5">
        <f>'Dresd 2'!D25</f>
        <v>0</v>
      </c>
      <c r="T106" s="5">
        <f>'Dresd 2'!E25</f>
        <v>0</v>
      </c>
      <c r="U106" s="5">
        <f>'Dresd 2'!F25</f>
        <v>0</v>
      </c>
      <c r="V106" s="5">
        <f>'Dresd 2'!G25</f>
        <v>0</v>
      </c>
      <c r="W106" s="5">
        <f>'Dresd 2'!H25</f>
        <v>0</v>
      </c>
      <c r="X106" s="5">
        <f>'Dresd 2'!I25</f>
        <v>0</v>
      </c>
      <c r="Y106" s="5">
        <f>'Dresd 2'!J25</f>
        <v>0</v>
      </c>
      <c r="Z106" s="26">
        <f>'Dresd 2'!K25</f>
      </c>
      <c r="AA106" s="5">
        <f>'Dresd 2'!D35</f>
        <v>0</v>
      </c>
      <c r="AB106" s="5">
        <f>'Dresd 2'!E35</f>
        <v>0</v>
      </c>
      <c r="AC106" s="5">
        <f>'Dresd 2'!F35</f>
        <v>0</v>
      </c>
      <c r="AD106" s="5">
        <f>'Dresd 2'!G35</f>
        <v>0</v>
      </c>
      <c r="AE106" s="5">
        <f>'Dresd 2'!H35</f>
        <v>0</v>
      </c>
      <c r="AF106" s="5">
        <f>'Dresd 2'!I35</f>
        <v>0</v>
      </c>
      <c r="AG106" s="5">
        <f>'Dresd 2'!J35</f>
        <v>0</v>
      </c>
      <c r="AH106" s="26">
        <f>'Dresd 2'!K35</f>
      </c>
      <c r="AI106" s="86">
        <f t="shared" si="10"/>
        <v>0</v>
      </c>
    </row>
    <row r="107" spans="1:35" ht="13.5" thickBot="1">
      <c r="A107" s="4">
        <v>3</v>
      </c>
      <c r="B107" s="97" t="str">
        <f>('Manns.'!L7)</f>
        <v>------------------</v>
      </c>
      <c r="C107" s="8" t="s">
        <v>45</v>
      </c>
      <c r="D107" s="53">
        <f>'Dresd 2'!D6</f>
        <v>0</v>
      </c>
      <c r="E107" s="53">
        <f>'Dresd 2'!F6</f>
        <v>0</v>
      </c>
      <c r="F107" s="53">
        <f>'Dresd 2'!G6</f>
        <v>0</v>
      </c>
      <c r="G107" s="53">
        <f>'Dresd 2'!H6</f>
        <v>0</v>
      </c>
      <c r="H107" s="53">
        <f>'Dresd 2'!I6</f>
        <v>0</v>
      </c>
      <c r="I107" s="53">
        <f>'Dresd 2'!J6</f>
        <v>0</v>
      </c>
      <c r="J107" s="26">
        <f>'Dresd 2'!K6</f>
      </c>
      <c r="K107" s="5">
        <f>'Dresd 2'!D16</f>
        <v>0</v>
      </c>
      <c r="L107" s="5">
        <f>'Dresd 2'!E16</f>
        <v>0</v>
      </c>
      <c r="M107" s="5">
        <f>'Dresd 2'!F16</f>
        <v>0</v>
      </c>
      <c r="N107" s="5">
        <f>'Dresd 2'!G16</f>
        <v>0</v>
      </c>
      <c r="O107" s="5">
        <f>'Dresd 2'!H16</f>
        <v>0</v>
      </c>
      <c r="P107" s="5">
        <f>'Dresd 2'!I16</f>
        <v>0</v>
      </c>
      <c r="Q107" s="5">
        <f>'Dresd 2'!J16</f>
        <v>0</v>
      </c>
      <c r="R107" s="26">
        <f>'Dresd 2'!K16</f>
      </c>
      <c r="S107" s="5">
        <f>'Dresd 2'!D26</f>
        <v>0</v>
      </c>
      <c r="T107" s="5">
        <f>'Dresd 2'!E26</f>
        <v>0</v>
      </c>
      <c r="U107" s="5">
        <f>'Dresd 2'!F26</f>
        <v>0</v>
      </c>
      <c r="V107" s="5">
        <f>'Dresd 2'!G26</f>
        <v>0</v>
      </c>
      <c r="W107" s="5">
        <f>'Dresd 2'!H26</f>
        <v>0</v>
      </c>
      <c r="X107" s="5">
        <f>'Dresd 2'!I26</f>
        <v>0</v>
      </c>
      <c r="Y107" s="5">
        <f>'Dresd 2'!J26</f>
        <v>0</v>
      </c>
      <c r="Z107" s="26">
        <f>'Dresd 2'!K26</f>
      </c>
      <c r="AA107" s="5">
        <f>'Dresd 2'!D36</f>
        <v>0</v>
      </c>
      <c r="AB107" s="5">
        <f>'Dresd 2'!E36</f>
        <v>0</v>
      </c>
      <c r="AC107" s="5">
        <f>'Dresd 2'!F36</f>
        <v>0</v>
      </c>
      <c r="AD107" s="5">
        <f>'Dresd 2'!G36</f>
        <v>0</v>
      </c>
      <c r="AE107" s="5">
        <f>'Dresd 2'!H36</f>
        <v>0</v>
      </c>
      <c r="AF107" s="5">
        <f>'Dresd 2'!I36</f>
        <v>0</v>
      </c>
      <c r="AG107" s="5">
        <f>'Dresd 2'!J36</f>
        <v>0</v>
      </c>
      <c r="AH107" s="26">
        <f>'Dresd 2'!K36</f>
      </c>
      <c r="AI107" s="86">
        <f t="shared" si="10"/>
        <v>0</v>
      </c>
    </row>
    <row r="108" spans="1:35" ht="13.5" thickBot="1">
      <c r="A108" s="4">
        <v>4</v>
      </c>
      <c r="B108" s="97" t="str">
        <f>('Manns.'!L8)</f>
        <v>---------------</v>
      </c>
      <c r="C108" s="8" t="s">
        <v>78</v>
      </c>
      <c r="D108" s="53">
        <f>'Dresd 2'!D7</f>
        <v>0</v>
      </c>
      <c r="E108" s="53">
        <f>'Dresd 2'!F7</f>
        <v>0</v>
      </c>
      <c r="F108" s="53">
        <f>'Dresd 2'!G7</f>
        <v>0</v>
      </c>
      <c r="G108" s="53">
        <f>'Dresd 2'!H7</f>
        <v>0</v>
      </c>
      <c r="H108" s="53">
        <f>'Dresd 2'!I7</f>
        <v>0</v>
      </c>
      <c r="I108" s="53">
        <f>'Dresd 2'!J7</f>
        <v>0</v>
      </c>
      <c r="J108" s="26">
        <f>'Dresd 2'!K7</f>
      </c>
      <c r="K108" s="5">
        <f>'Dresd 2'!D17</f>
        <v>0</v>
      </c>
      <c r="L108" s="5">
        <f>'Dresd 2'!E17</f>
        <v>0</v>
      </c>
      <c r="M108" s="5">
        <f>'Dresd 2'!F17</f>
        <v>0</v>
      </c>
      <c r="N108" s="5">
        <f>'Dresd 2'!G17</f>
        <v>0</v>
      </c>
      <c r="O108" s="5">
        <f>'Dresd 2'!H17</f>
        <v>0</v>
      </c>
      <c r="P108" s="5">
        <f>'Dresd 2'!I17</f>
        <v>0</v>
      </c>
      <c r="Q108" s="5">
        <f>'Dresd 2'!J17</f>
        <v>0</v>
      </c>
      <c r="R108" s="26">
        <f>'Dresd 2'!K17</f>
      </c>
      <c r="S108" s="5">
        <f>'Dresd 2'!D27</f>
        <v>0</v>
      </c>
      <c r="T108" s="5">
        <f>'Dresd 2'!E27</f>
        <v>0</v>
      </c>
      <c r="U108" s="5">
        <f>'Dresd 2'!F27</f>
        <v>0</v>
      </c>
      <c r="V108" s="5">
        <f>'Dresd 2'!G27</f>
        <v>0</v>
      </c>
      <c r="W108" s="5">
        <f>'Dresd 2'!H27</f>
        <v>0</v>
      </c>
      <c r="X108" s="5">
        <f>'Dresd 2'!I27</f>
        <v>0</v>
      </c>
      <c r="Y108" s="5">
        <f>'Dresd 2'!J27</f>
        <v>0</v>
      </c>
      <c r="Z108" s="26">
        <f>'Dresd 2'!K27</f>
      </c>
      <c r="AA108" s="5">
        <f>'Dresd 2'!D37</f>
        <v>0</v>
      </c>
      <c r="AB108" s="5">
        <f>'Dresd 2'!E37</f>
        <v>0</v>
      </c>
      <c r="AC108" s="5">
        <f>'Dresd 2'!F37</f>
        <v>0</v>
      </c>
      <c r="AD108" s="5">
        <f>'Dresd 2'!G37</f>
        <v>0</v>
      </c>
      <c r="AE108" s="5">
        <f>'Dresd 2'!H37</f>
        <v>0</v>
      </c>
      <c r="AF108" s="5">
        <f>'Dresd 2'!I37</f>
        <v>0</v>
      </c>
      <c r="AG108" s="5">
        <f>'Dresd 2'!J37</f>
        <v>0</v>
      </c>
      <c r="AH108" s="26">
        <f>'Dresd 2'!K37</f>
      </c>
      <c r="AI108" s="86">
        <f t="shared" si="10"/>
        <v>0</v>
      </c>
    </row>
    <row r="109" spans="1:35" ht="13.5" thickBot="1">
      <c r="A109" s="4">
        <v>5</v>
      </c>
      <c r="B109" s="97" t="str">
        <f>('Manns.'!L9)</f>
        <v>------------------</v>
      </c>
      <c r="C109" s="8" t="s">
        <v>78</v>
      </c>
      <c r="D109" s="53">
        <f>'Dresd 2'!D8</f>
        <v>0</v>
      </c>
      <c r="E109" s="53">
        <f>'Dresd 2'!F8</f>
        <v>0</v>
      </c>
      <c r="F109" s="53">
        <f>'Dresd 2'!G8</f>
        <v>0</v>
      </c>
      <c r="G109" s="53">
        <f>'Dresd 2'!H8</f>
        <v>0</v>
      </c>
      <c r="H109" s="53">
        <f>'Dresd 2'!I8</f>
        <v>0</v>
      </c>
      <c r="I109" s="53">
        <f>'Dresd 2'!J8</f>
        <v>0</v>
      </c>
      <c r="J109" s="26">
        <f>'Dresd 2'!K8</f>
      </c>
      <c r="K109" s="5">
        <f>'Dresd 2'!D18</f>
        <v>0</v>
      </c>
      <c r="L109" s="5">
        <f>'Dresd 2'!E18</f>
        <v>0</v>
      </c>
      <c r="M109" s="5">
        <f>'Dresd 2'!F18</f>
        <v>0</v>
      </c>
      <c r="N109" s="5">
        <f>'Dresd 2'!G18</f>
        <v>0</v>
      </c>
      <c r="O109" s="5">
        <f>'Dresd 2'!H18</f>
        <v>0</v>
      </c>
      <c r="P109" s="5">
        <f>'Dresd 2'!I18</f>
        <v>0</v>
      </c>
      <c r="Q109" s="5">
        <f>'Dresd 2'!J18</f>
        <v>0</v>
      </c>
      <c r="R109" s="26">
        <f>'Dresd 2'!K18</f>
      </c>
      <c r="S109" s="5">
        <f>'Dresd 2'!D28</f>
        <v>0</v>
      </c>
      <c r="T109" s="5">
        <f>'Dresd 2'!E28</f>
        <v>0</v>
      </c>
      <c r="U109" s="5">
        <f>'Dresd 2'!F28</f>
        <v>0</v>
      </c>
      <c r="V109" s="5">
        <f>'Dresd 2'!G28</f>
        <v>0</v>
      </c>
      <c r="W109" s="5">
        <f>'Dresd 2'!H28</f>
        <v>0</v>
      </c>
      <c r="X109" s="5">
        <f>'Dresd 2'!I28</f>
        <v>0</v>
      </c>
      <c r="Y109" s="5">
        <f>'Dresd 2'!J28</f>
        <v>0</v>
      </c>
      <c r="Z109" s="26">
        <f>'Dresd 2'!K28</f>
      </c>
      <c r="AA109" s="5">
        <f>'Dresd 2'!D38</f>
        <v>0</v>
      </c>
      <c r="AB109" s="5">
        <f>'Dresd 2'!E38</f>
        <v>0</v>
      </c>
      <c r="AC109" s="5">
        <f>'Dresd 2'!F38</f>
        <v>0</v>
      </c>
      <c r="AD109" s="5">
        <f>'Dresd 2'!G38</f>
        <v>0</v>
      </c>
      <c r="AE109" s="5">
        <f>'Dresd 2'!H38</f>
        <v>0</v>
      </c>
      <c r="AF109" s="5">
        <f>'Dresd 2'!I38</f>
        <v>0</v>
      </c>
      <c r="AG109" s="5">
        <f>'Dresd 2'!J38</f>
        <v>0</v>
      </c>
      <c r="AH109" s="26">
        <f>'Dresd 2'!K38</f>
      </c>
      <c r="AI109" s="86">
        <f t="shared" si="10"/>
        <v>0</v>
      </c>
    </row>
    <row r="110" spans="1:35" ht="13.5" thickBot="1">
      <c r="A110" s="4">
        <v>6</v>
      </c>
      <c r="B110" s="97" t="str">
        <f>('Manns.'!L10)</f>
        <v>-------------</v>
      </c>
      <c r="C110" s="8" t="s">
        <v>78</v>
      </c>
      <c r="D110" s="53">
        <f>'Dresd 2'!D9</f>
        <v>0</v>
      </c>
      <c r="E110" s="53">
        <f>'Dresd 2'!F9</f>
        <v>0</v>
      </c>
      <c r="F110" s="53">
        <f>'Dresd 2'!G9</f>
        <v>0</v>
      </c>
      <c r="G110" s="53">
        <f>'Dresd 2'!H9</f>
        <v>0</v>
      </c>
      <c r="H110" s="53">
        <f>'Dresd 2'!I9</f>
        <v>0</v>
      </c>
      <c r="I110" s="53">
        <f>'Dresd 2'!J9</f>
        <v>0</v>
      </c>
      <c r="J110" s="26">
        <f>'Dresd 2'!K9</f>
      </c>
      <c r="K110" s="5">
        <f>'Dresd 2'!D19</f>
        <v>0</v>
      </c>
      <c r="L110" s="5">
        <f>'Dresd 2'!E19</f>
        <v>0</v>
      </c>
      <c r="M110" s="5">
        <f>'Dresd 2'!F19</f>
        <v>0</v>
      </c>
      <c r="N110" s="5">
        <f>'Dresd 2'!G19</f>
        <v>0</v>
      </c>
      <c r="O110" s="5">
        <f>'Dresd 2'!H19</f>
        <v>0</v>
      </c>
      <c r="P110" s="5">
        <f>'Dresd 2'!I19</f>
        <v>0</v>
      </c>
      <c r="Q110" s="5">
        <f>'Dresd 2'!J19</f>
        <v>0</v>
      </c>
      <c r="R110" s="26">
        <f>'Dresd 2'!K19</f>
      </c>
      <c r="S110" s="5">
        <f>'Dresd 2'!D29</f>
        <v>0</v>
      </c>
      <c r="T110" s="5">
        <f>'Dresd 2'!E29</f>
        <v>0</v>
      </c>
      <c r="U110" s="5">
        <f>'Dresd 2'!F29</f>
        <v>0</v>
      </c>
      <c r="V110" s="5">
        <f>'Dresd 2'!G29</f>
        <v>0</v>
      </c>
      <c r="W110" s="5">
        <f>'Dresd 2'!H29</f>
        <v>0</v>
      </c>
      <c r="X110" s="5">
        <f>'Dresd 2'!I29</f>
        <v>0</v>
      </c>
      <c r="Y110" s="5">
        <f>'Dresd 2'!J29</f>
        <v>0</v>
      </c>
      <c r="Z110" s="26">
        <f>'Dresd 2'!K29</f>
      </c>
      <c r="AA110" s="5">
        <f>'Dresd 2'!D39</f>
        <v>0</v>
      </c>
      <c r="AB110" s="5">
        <f>'Dresd 2'!E39</f>
        <v>0</v>
      </c>
      <c r="AC110" s="5">
        <f>'Dresd 2'!F39</f>
        <v>0</v>
      </c>
      <c r="AD110" s="5">
        <f>'Dresd 2'!G39</f>
        <v>0</v>
      </c>
      <c r="AE110" s="5">
        <f>'Dresd 2'!H39</f>
        <v>0</v>
      </c>
      <c r="AF110" s="5">
        <f>'Dresd 2'!I39</f>
        <v>0</v>
      </c>
      <c r="AG110" s="5">
        <f>'Dresd 2'!J39</f>
        <v>0</v>
      </c>
      <c r="AH110" s="26">
        <f>'Dresd 2'!K39</f>
      </c>
      <c r="AI110" s="86">
        <f t="shared" si="10"/>
        <v>0</v>
      </c>
    </row>
    <row r="111" spans="1:35" ht="21" thickBot="1">
      <c r="A111" s="192" t="s">
        <v>8</v>
      </c>
      <c r="B111" s="193"/>
      <c r="C111" s="194"/>
      <c r="D111" s="188" t="str">
        <f>IF(COUNT(J105:J110)&gt;0,IF(COUNT(J105:J110)&gt;In_Wertung,LARGE(J105:J110,1)+LARGE(J105:J110,2)+LARGE(J105:J110,3)+IF(In_Wertung=4,LARGE(J105:J110,4),0),SUM(J105:J110))," ")</f>
        <v> </v>
      </c>
      <c r="E111" s="189"/>
      <c r="F111" s="189"/>
      <c r="G111" s="189"/>
      <c r="H111" s="189"/>
      <c r="I111" s="189"/>
      <c r="J111" s="176"/>
      <c r="K111" s="188" t="str">
        <f>IF(COUNT(R105:R110)&gt;0,IF(COUNT(R105:R110)&gt;In_Wertung,LARGE(R105:R110,1)+LARGE(R105:R110,2)+LARGE(R105:R110,3)+IF(In_Wertung=4,LARGE(R105:R110,4),0),SUM(R105:R110))," ")</f>
        <v> </v>
      </c>
      <c r="L111" s="189"/>
      <c r="M111" s="189"/>
      <c r="N111" s="189"/>
      <c r="O111" s="189"/>
      <c r="P111" s="189"/>
      <c r="Q111" s="189"/>
      <c r="R111" s="176"/>
      <c r="S111" s="188" t="str">
        <f>IF(COUNT(Z105:Z110)&gt;0,IF(COUNT(Z105:Z110)&gt;In_Wertung,LARGE(Z105:Z110,1)+LARGE(Z105:Z110,2)+LARGE(Z105:Z110,3)+IF(In_Wertung=4,LARGE(Z105:Z110,4),0),SUM(Z105:Z110))," ")</f>
        <v> </v>
      </c>
      <c r="T111" s="189"/>
      <c r="U111" s="189"/>
      <c r="V111" s="189"/>
      <c r="W111" s="189"/>
      <c r="X111" s="189"/>
      <c r="Y111" s="189"/>
      <c r="Z111" s="176"/>
      <c r="AA111" s="188" t="str">
        <f>IF(COUNT(AH105:AH110)&gt;0,IF(COUNT(AH105:AH110)&gt;In_Wertung,LARGE(AH105:AH110,1)+LARGE(AH105:AH110,2)+LARGE(AH105:AH110,3)+IF(In_Wertung=4,LARGE(AH105:AH110,4),0),SUM(AH105:AH110))," ")</f>
        <v> </v>
      </c>
      <c r="AB111" s="189"/>
      <c r="AC111" s="189"/>
      <c r="AD111" s="189"/>
      <c r="AE111" s="189"/>
      <c r="AF111" s="189"/>
      <c r="AG111" s="189"/>
      <c r="AH111" s="176"/>
      <c r="AI111" s="87">
        <f>IF(COUNT(D105:AH111)&gt;0,SUM(D111:AH111),"")</f>
        <v>0</v>
      </c>
    </row>
    <row r="112" ht="13.5" thickBot="1"/>
    <row r="113" spans="1:35" ht="12.75" customHeight="1">
      <c r="A113" s="195" t="str">
        <f>'Manns.'!M3</f>
        <v>------</v>
      </c>
      <c r="B113" s="196"/>
      <c r="C113" s="199" t="s">
        <v>14</v>
      </c>
      <c r="D113" s="201" t="s">
        <v>0</v>
      </c>
      <c r="E113" s="202"/>
      <c r="F113" s="202"/>
      <c r="G113" s="202"/>
      <c r="H113" s="202"/>
      <c r="I113" s="203"/>
      <c r="J113" s="24"/>
      <c r="K113" s="201" t="s">
        <v>5</v>
      </c>
      <c r="L113" s="204"/>
      <c r="M113" s="202"/>
      <c r="N113" s="202"/>
      <c r="O113" s="202"/>
      <c r="P113" s="202"/>
      <c r="Q113" s="203"/>
      <c r="R113" s="205"/>
      <c r="S113" s="201" t="s">
        <v>6</v>
      </c>
      <c r="T113" s="204"/>
      <c r="U113" s="202"/>
      <c r="V113" s="202"/>
      <c r="W113" s="202"/>
      <c r="X113" s="202"/>
      <c r="Y113" s="203"/>
      <c r="Z113" s="205"/>
      <c r="AA113" s="187" t="s">
        <v>7</v>
      </c>
      <c r="AB113" s="187"/>
      <c r="AC113" s="187"/>
      <c r="AD113" s="187"/>
      <c r="AE113" s="187"/>
      <c r="AF113" s="187"/>
      <c r="AG113" s="187"/>
      <c r="AH113" s="187"/>
      <c r="AI113" s="185" t="s">
        <v>9</v>
      </c>
    </row>
    <row r="114" spans="1:35" ht="13.5" customHeight="1" thickBot="1">
      <c r="A114" s="197"/>
      <c r="B114" s="198"/>
      <c r="C114" s="200"/>
      <c r="D114" s="3" t="s">
        <v>25</v>
      </c>
      <c r="E114" s="11" t="s">
        <v>27</v>
      </c>
      <c r="F114" s="12" t="s">
        <v>28</v>
      </c>
      <c r="G114" s="13" t="s">
        <v>29</v>
      </c>
      <c r="H114" s="14" t="s">
        <v>30</v>
      </c>
      <c r="I114" s="10" t="s">
        <v>31</v>
      </c>
      <c r="J114" s="25" t="s">
        <v>21</v>
      </c>
      <c r="K114" s="3" t="s">
        <v>25</v>
      </c>
      <c r="L114" s="29" t="s">
        <v>26</v>
      </c>
      <c r="M114" s="11" t="s">
        <v>27</v>
      </c>
      <c r="N114" s="12" t="s">
        <v>28</v>
      </c>
      <c r="O114" s="13" t="s">
        <v>29</v>
      </c>
      <c r="P114" s="14" t="s">
        <v>30</v>
      </c>
      <c r="Q114" s="10" t="s">
        <v>31</v>
      </c>
      <c r="R114" s="25" t="s">
        <v>21</v>
      </c>
      <c r="S114" s="3" t="s">
        <v>25</v>
      </c>
      <c r="T114" s="29" t="s">
        <v>26</v>
      </c>
      <c r="U114" s="11" t="s">
        <v>27</v>
      </c>
      <c r="V114" s="12" t="s">
        <v>28</v>
      </c>
      <c r="W114" s="13" t="s">
        <v>29</v>
      </c>
      <c r="X114" s="14" t="s">
        <v>30</v>
      </c>
      <c r="Y114" s="10" t="s">
        <v>31</v>
      </c>
      <c r="Z114" s="25" t="s">
        <v>21</v>
      </c>
      <c r="AA114" s="3" t="s">
        <v>25</v>
      </c>
      <c r="AB114" s="29" t="s">
        <v>26</v>
      </c>
      <c r="AC114" s="11" t="s">
        <v>27</v>
      </c>
      <c r="AD114" s="12" t="s">
        <v>28</v>
      </c>
      <c r="AE114" s="13" t="s">
        <v>29</v>
      </c>
      <c r="AF114" s="14" t="s">
        <v>30</v>
      </c>
      <c r="AG114" s="10" t="s">
        <v>31</v>
      </c>
      <c r="AH114" s="25" t="s">
        <v>21</v>
      </c>
      <c r="AI114" s="186"/>
    </row>
    <row r="115" spans="1:35" ht="13.5" thickBot="1">
      <c r="A115" s="4">
        <v>1</v>
      </c>
      <c r="B115" s="97" t="str">
        <f>('Manns.'!M5)</f>
        <v>------------------------</v>
      </c>
      <c r="C115" s="8" t="s">
        <v>45</v>
      </c>
      <c r="D115" s="53">
        <f>Polen!C4</f>
        <v>0</v>
      </c>
      <c r="E115" s="53">
        <f>Polen!E4</f>
        <v>0</v>
      </c>
      <c r="F115" s="53">
        <f>Polen!F4</f>
        <v>0</v>
      </c>
      <c r="G115" s="53">
        <f>Polen!G4</f>
        <v>0</v>
      </c>
      <c r="H115" s="53">
        <f>Polen!H4</f>
        <v>0</v>
      </c>
      <c r="I115" s="53">
        <f>Polen!I4</f>
        <v>0</v>
      </c>
      <c r="J115" s="26">
        <f>Polen!J4</f>
      </c>
      <c r="K115" s="5">
        <f>Polen!C14</f>
        <v>0</v>
      </c>
      <c r="L115" s="5">
        <f>Polen!D14</f>
        <v>0</v>
      </c>
      <c r="M115" s="5">
        <f>Polen!E14</f>
        <v>0</v>
      </c>
      <c r="N115" s="5">
        <f>Polen!F14</f>
        <v>0</v>
      </c>
      <c r="O115" s="5">
        <f>Polen!G14</f>
        <v>0</v>
      </c>
      <c r="P115" s="5">
        <f>Polen!H14</f>
        <v>0</v>
      </c>
      <c r="Q115" s="5">
        <f>Polen!I14</f>
        <v>0</v>
      </c>
      <c r="R115" s="26">
        <f>Polen!J14</f>
      </c>
      <c r="S115" s="5">
        <f>Polen!C24</f>
        <v>0</v>
      </c>
      <c r="T115" s="5">
        <f>Polen!D24</f>
        <v>0</v>
      </c>
      <c r="U115" s="5">
        <f>Polen!E24</f>
        <v>0</v>
      </c>
      <c r="V115" s="5">
        <f>Polen!F24</f>
        <v>0</v>
      </c>
      <c r="W115" s="5">
        <f>Polen!G24</f>
        <v>0</v>
      </c>
      <c r="X115" s="5">
        <f>Polen!H24</f>
        <v>0</v>
      </c>
      <c r="Y115" s="5">
        <f>Polen!I24</f>
        <v>0</v>
      </c>
      <c r="Z115" s="26">
        <f>Polen!J24</f>
      </c>
      <c r="AA115" s="5">
        <f>Polen!C34</f>
        <v>0</v>
      </c>
      <c r="AB115" s="5">
        <f>Polen!D34</f>
        <v>0</v>
      </c>
      <c r="AC115" s="5">
        <f>Polen!E34</f>
        <v>0</v>
      </c>
      <c r="AD115" s="5">
        <f>Polen!F34</f>
        <v>0</v>
      </c>
      <c r="AE115" s="5">
        <f>Polen!G34</f>
        <v>0</v>
      </c>
      <c r="AF115" s="5">
        <f>Polen!H34</f>
        <v>0</v>
      </c>
      <c r="AG115" s="5">
        <f>Polen!I34</f>
        <v>0</v>
      </c>
      <c r="AH115" s="26">
        <f>Polen!J34</f>
      </c>
      <c r="AI115" s="86">
        <f aca="true" t="shared" si="11" ref="AI115:AI120">SUM(J115,R115,Z115,AH115)</f>
        <v>0</v>
      </c>
    </row>
    <row r="116" spans="1:35" ht="13.5" thickBot="1">
      <c r="A116" s="4">
        <v>2</v>
      </c>
      <c r="B116" s="97" t="str">
        <f>('Manns.'!M6)</f>
        <v>------------------------</v>
      </c>
      <c r="C116" s="8" t="s">
        <v>45</v>
      </c>
      <c r="D116" s="53">
        <f>Polen!C5</f>
        <v>0</v>
      </c>
      <c r="E116" s="53">
        <f>Polen!E5</f>
        <v>0</v>
      </c>
      <c r="F116" s="53">
        <f>Polen!F5</f>
        <v>0</v>
      </c>
      <c r="G116" s="53">
        <f>Polen!G5</f>
        <v>0</v>
      </c>
      <c r="H116" s="53">
        <f>Polen!H5</f>
        <v>0</v>
      </c>
      <c r="I116" s="53">
        <f>Polen!I5</f>
        <v>0</v>
      </c>
      <c r="J116" s="26">
        <f>Polen!J5</f>
      </c>
      <c r="K116" s="5">
        <f>Polen!C15</f>
        <v>0</v>
      </c>
      <c r="L116" s="5">
        <f>Polen!D15</f>
        <v>0</v>
      </c>
      <c r="M116" s="5">
        <f>Polen!E15</f>
        <v>0</v>
      </c>
      <c r="N116" s="5">
        <f>Polen!F15</f>
        <v>0</v>
      </c>
      <c r="O116" s="5">
        <f>Polen!G15</f>
        <v>0</v>
      </c>
      <c r="P116" s="5">
        <f>Polen!H15</f>
        <v>0</v>
      </c>
      <c r="Q116" s="5">
        <f>Polen!I15</f>
        <v>0</v>
      </c>
      <c r="R116" s="26">
        <f>Polen!J15</f>
      </c>
      <c r="S116" s="5">
        <f>Polen!C25</f>
        <v>0</v>
      </c>
      <c r="T116" s="5">
        <f>Polen!D25</f>
        <v>0</v>
      </c>
      <c r="U116" s="5">
        <f>Polen!E25</f>
        <v>0</v>
      </c>
      <c r="V116" s="5">
        <f>Polen!F25</f>
        <v>0</v>
      </c>
      <c r="W116" s="5">
        <f>Polen!G25</f>
        <v>0</v>
      </c>
      <c r="X116" s="5">
        <f>Polen!H25</f>
        <v>0</v>
      </c>
      <c r="Y116" s="5">
        <f>Polen!I25</f>
        <v>0</v>
      </c>
      <c r="Z116" s="26">
        <f>Polen!J25</f>
      </c>
      <c r="AA116" s="5">
        <f>Polen!C35</f>
        <v>0</v>
      </c>
      <c r="AB116" s="5">
        <f>Polen!D35</f>
        <v>0</v>
      </c>
      <c r="AC116" s="5">
        <f>Polen!E35</f>
        <v>0</v>
      </c>
      <c r="AD116" s="5">
        <f>Polen!F35</f>
        <v>0</v>
      </c>
      <c r="AE116" s="5">
        <f>Polen!G35</f>
        <v>0</v>
      </c>
      <c r="AF116" s="5">
        <f>Polen!H35</f>
        <v>0</v>
      </c>
      <c r="AG116" s="5">
        <f>Polen!I35</f>
        <v>0</v>
      </c>
      <c r="AH116" s="26">
        <f>Polen!J35</f>
      </c>
      <c r="AI116" s="86">
        <f t="shared" si="11"/>
        <v>0</v>
      </c>
    </row>
    <row r="117" spans="1:35" ht="13.5" thickBot="1">
      <c r="A117" s="4">
        <v>3</v>
      </c>
      <c r="B117" s="97" t="str">
        <f>('Manns.'!M7)</f>
        <v>------------------------</v>
      </c>
      <c r="C117" s="8" t="s">
        <v>45</v>
      </c>
      <c r="D117" s="53">
        <f>Polen!C6</f>
        <v>0</v>
      </c>
      <c r="E117" s="53">
        <f>Polen!E6</f>
        <v>0</v>
      </c>
      <c r="F117" s="53">
        <f>Polen!F6</f>
        <v>0</v>
      </c>
      <c r="G117" s="53">
        <f>Polen!G6</f>
        <v>0</v>
      </c>
      <c r="H117" s="53">
        <f>Polen!H6</f>
        <v>0</v>
      </c>
      <c r="I117" s="53">
        <f>Polen!I6</f>
        <v>0</v>
      </c>
      <c r="J117" s="26">
        <f>Polen!J6</f>
      </c>
      <c r="K117" s="5">
        <f>Polen!C16</f>
        <v>0</v>
      </c>
      <c r="L117" s="5">
        <f>Polen!D16</f>
        <v>0</v>
      </c>
      <c r="M117" s="5">
        <f>Polen!E16</f>
        <v>0</v>
      </c>
      <c r="N117" s="5">
        <f>Polen!F16</f>
        <v>0</v>
      </c>
      <c r="O117" s="5">
        <f>Polen!G16</f>
        <v>0</v>
      </c>
      <c r="P117" s="5">
        <f>Polen!H16</f>
        <v>0</v>
      </c>
      <c r="Q117" s="5">
        <f>Polen!I16</f>
        <v>0</v>
      </c>
      <c r="R117" s="26">
        <f>Polen!J16</f>
      </c>
      <c r="S117" s="5">
        <f>Polen!C26</f>
        <v>0</v>
      </c>
      <c r="T117" s="5">
        <f>Polen!D26</f>
        <v>0</v>
      </c>
      <c r="U117" s="5">
        <f>Polen!E26</f>
        <v>0</v>
      </c>
      <c r="V117" s="5">
        <f>Polen!F26</f>
        <v>0</v>
      </c>
      <c r="W117" s="5">
        <f>Polen!G26</f>
        <v>0</v>
      </c>
      <c r="X117" s="5">
        <f>Polen!H26</f>
        <v>0</v>
      </c>
      <c r="Y117" s="5">
        <f>Polen!I26</f>
        <v>0</v>
      </c>
      <c r="Z117" s="26">
        <f>Polen!J26</f>
      </c>
      <c r="AA117" s="5">
        <f>Polen!C36</f>
        <v>0</v>
      </c>
      <c r="AB117" s="5">
        <f>Polen!D36</f>
        <v>0</v>
      </c>
      <c r="AC117" s="5">
        <f>Polen!E36</f>
        <v>0</v>
      </c>
      <c r="AD117" s="5">
        <f>Polen!F36</f>
        <v>0</v>
      </c>
      <c r="AE117" s="5">
        <f>Polen!G36</f>
        <v>0</v>
      </c>
      <c r="AF117" s="5">
        <f>Polen!H36</f>
        <v>0</v>
      </c>
      <c r="AG117" s="5">
        <f>Polen!I36</f>
        <v>0</v>
      </c>
      <c r="AH117" s="26">
        <f>Polen!J36</f>
      </c>
      <c r="AI117" s="86">
        <f t="shared" si="11"/>
        <v>0</v>
      </c>
    </row>
    <row r="118" spans="1:35" ht="13.5" thickBot="1">
      <c r="A118" s="4">
        <v>4</v>
      </c>
      <c r="B118" s="97" t="str">
        <f>('Manns.'!M8)</f>
        <v>------------------------</v>
      </c>
      <c r="C118" s="8" t="s">
        <v>78</v>
      </c>
      <c r="D118" s="53">
        <f>Polen!C7</f>
        <v>0</v>
      </c>
      <c r="E118" s="53">
        <f>Polen!E7</f>
        <v>0</v>
      </c>
      <c r="F118" s="53">
        <f>Polen!F7</f>
        <v>0</v>
      </c>
      <c r="G118" s="53">
        <f>Polen!G7</f>
        <v>0</v>
      </c>
      <c r="H118" s="53">
        <f>Polen!H7</f>
        <v>0</v>
      </c>
      <c r="I118" s="53">
        <f>Polen!I7</f>
        <v>0</v>
      </c>
      <c r="J118" s="26">
        <f>Polen!J7</f>
      </c>
      <c r="K118" s="5">
        <f>Polen!C17</f>
        <v>0</v>
      </c>
      <c r="L118" s="5">
        <f>Polen!D17</f>
        <v>0</v>
      </c>
      <c r="M118" s="5">
        <f>Polen!E17</f>
        <v>0</v>
      </c>
      <c r="N118" s="5">
        <f>Polen!F17</f>
        <v>0</v>
      </c>
      <c r="O118" s="5">
        <f>Polen!G17</f>
        <v>0</v>
      </c>
      <c r="P118" s="5">
        <f>Polen!H17</f>
        <v>0</v>
      </c>
      <c r="Q118" s="5">
        <f>Polen!I17</f>
        <v>0</v>
      </c>
      <c r="R118" s="26">
        <f>Polen!J17</f>
      </c>
      <c r="S118" s="5">
        <f>Polen!C27</f>
        <v>0</v>
      </c>
      <c r="T118" s="5">
        <f>Polen!D27</f>
        <v>0</v>
      </c>
      <c r="U118" s="5">
        <f>Polen!E27</f>
        <v>0</v>
      </c>
      <c r="V118" s="5">
        <f>Polen!F27</f>
        <v>0</v>
      </c>
      <c r="W118" s="5">
        <f>Polen!G27</f>
        <v>0</v>
      </c>
      <c r="X118" s="5">
        <f>Polen!H27</f>
        <v>0</v>
      </c>
      <c r="Y118" s="5">
        <f>Polen!I27</f>
        <v>0</v>
      </c>
      <c r="Z118" s="26">
        <f>Polen!J27</f>
      </c>
      <c r="AA118" s="5">
        <f>Polen!C37</f>
        <v>0</v>
      </c>
      <c r="AB118" s="5">
        <f>Polen!D37</f>
        <v>0</v>
      </c>
      <c r="AC118" s="5">
        <f>Polen!E37</f>
        <v>0</v>
      </c>
      <c r="AD118" s="5">
        <f>Polen!F37</f>
        <v>0</v>
      </c>
      <c r="AE118" s="5">
        <f>Polen!G37</f>
        <v>0</v>
      </c>
      <c r="AF118" s="5">
        <f>Polen!H37</f>
        <v>0</v>
      </c>
      <c r="AG118" s="5">
        <f>Polen!I37</f>
        <v>0</v>
      </c>
      <c r="AH118" s="26">
        <f>Polen!J37</f>
      </c>
      <c r="AI118" s="86">
        <f t="shared" si="11"/>
        <v>0</v>
      </c>
    </row>
    <row r="119" spans="1:35" ht="13.5" thickBot="1">
      <c r="A119" s="4">
        <v>5</v>
      </c>
      <c r="B119" s="97" t="str">
        <f>('Manns.'!M9)</f>
        <v>------------------------</v>
      </c>
      <c r="C119" s="8" t="s">
        <v>78</v>
      </c>
      <c r="D119" s="53">
        <f>Polen!C8</f>
        <v>0</v>
      </c>
      <c r="E119" s="53">
        <f>Polen!E8</f>
        <v>0</v>
      </c>
      <c r="F119" s="53">
        <f>Polen!F8</f>
        <v>0</v>
      </c>
      <c r="G119" s="53">
        <f>Polen!G8</f>
        <v>0</v>
      </c>
      <c r="H119" s="53">
        <f>Polen!H8</f>
        <v>0</v>
      </c>
      <c r="I119" s="53">
        <f>Polen!I8</f>
        <v>0</v>
      </c>
      <c r="J119" s="26">
        <f>Polen!J8</f>
      </c>
      <c r="K119" s="5">
        <f>Polen!C18</f>
        <v>0</v>
      </c>
      <c r="L119" s="5">
        <f>Polen!D18</f>
        <v>0</v>
      </c>
      <c r="M119" s="5">
        <f>Polen!E18</f>
        <v>0</v>
      </c>
      <c r="N119" s="5">
        <f>Polen!F18</f>
        <v>0</v>
      </c>
      <c r="O119" s="5">
        <f>Polen!G18</f>
        <v>0</v>
      </c>
      <c r="P119" s="5">
        <f>Polen!H18</f>
        <v>0</v>
      </c>
      <c r="Q119" s="5">
        <f>Polen!I18</f>
        <v>0</v>
      </c>
      <c r="R119" s="26">
        <f>Polen!J18</f>
      </c>
      <c r="S119" s="5">
        <f>Polen!C28</f>
        <v>0</v>
      </c>
      <c r="T119" s="5">
        <f>Polen!D28</f>
        <v>0</v>
      </c>
      <c r="U119" s="5">
        <f>Polen!E28</f>
        <v>0</v>
      </c>
      <c r="V119" s="5">
        <f>Polen!F28</f>
        <v>0</v>
      </c>
      <c r="W119" s="5">
        <f>Polen!G28</f>
        <v>0</v>
      </c>
      <c r="X119" s="5">
        <f>Polen!H28</f>
        <v>0</v>
      </c>
      <c r="Y119" s="5">
        <f>Polen!I28</f>
        <v>0</v>
      </c>
      <c r="Z119" s="26">
        <f>Polen!J28</f>
      </c>
      <c r="AA119" s="5">
        <f>Polen!C38</f>
        <v>0</v>
      </c>
      <c r="AB119" s="5">
        <f>Polen!D38</f>
        <v>0</v>
      </c>
      <c r="AC119" s="5">
        <f>Polen!E38</f>
        <v>0</v>
      </c>
      <c r="AD119" s="5">
        <f>Polen!F38</f>
        <v>0</v>
      </c>
      <c r="AE119" s="5">
        <f>Polen!G38</f>
        <v>0</v>
      </c>
      <c r="AF119" s="5">
        <f>Polen!H38</f>
        <v>0</v>
      </c>
      <c r="AG119" s="5">
        <f>Polen!I38</f>
        <v>0</v>
      </c>
      <c r="AH119" s="26">
        <f>Polen!J38</f>
      </c>
      <c r="AI119" s="86">
        <f t="shared" si="11"/>
        <v>0</v>
      </c>
    </row>
    <row r="120" spans="1:35" ht="13.5" thickBot="1">
      <c r="A120" s="4">
        <v>6</v>
      </c>
      <c r="B120" s="97" t="str">
        <f>('Manns.'!M10)</f>
        <v>------------------------</v>
      </c>
      <c r="C120" s="8" t="s">
        <v>78</v>
      </c>
      <c r="D120" s="53">
        <f>Polen!C9</f>
        <v>0</v>
      </c>
      <c r="E120" s="53">
        <f>Polen!E9</f>
        <v>0</v>
      </c>
      <c r="F120" s="53">
        <f>Polen!F9</f>
        <v>0</v>
      </c>
      <c r="G120" s="53">
        <f>Polen!G9</f>
        <v>0</v>
      </c>
      <c r="H120" s="53">
        <f>Polen!H9</f>
        <v>0</v>
      </c>
      <c r="I120" s="53">
        <f>Polen!I9</f>
        <v>0</v>
      </c>
      <c r="J120" s="26">
        <f>Polen!J9</f>
      </c>
      <c r="K120" s="5">
        <f>Polen!C19</f>
        <v>0</v>
      </c>
      <c r="L120" s="5">
        <f>Polen!D19</f>
        <v>0</v>
      </c>
      <c r="M120" s="5">
        <f>Polen!E19</f>
        <v>0</v>
      </c>
      <c r="N120" s="5">
        <f>Polen!F19</f>
        <v>0</v>
      </c>
      <c r="O120" s="5">
        <f>Polen!G19</f>
        <v>0</v>
      </c>
      <c r="P120" s="5">
        <f>Polen!H19</f>
        <v>0</v>
      </c>
      <c r="Q120" s="5">
        <f>Polen!I19</f>
        <v>0</v>
      </c>
      <c r="R120" s="26">
        <f>Polen!J19</f>
      </c>
      <c r="S120" s="5">
        <f>Polen!C29</f>
        <v>0</v>
      </c>
      <c r="T120" s="5">
        <f>Polen!D29</f>
        <v>0</v>
      </c>
      <c r="U120" s="5">
        <f>Polen!E29</f>
        <v>0</v>
      </c>
      <c r="V120" s="5">
        <f>Polen!F29</f>
        <v>0</v>
      </c>
      <c r="W120" s="5">
        <f>Polen!G29</f>
        <v>0</v>
      </c>
      <c r="X120" s="5">
        <f>Polen!H29</f>
        <v>0</v>
      </c>
      <c r="Y120" s="5">
        <f>Polen!I29</f>
        <v>0</v>
      </c>
      <c r="Z120" s="26">
        <f>Polen!J29</f>
      </c>
      <c r="AA120" s="5">
        <f>Polen!C39</f>
        <v>0</v>
      </c>
      <c r="AB120" s="5">
        <f>Polen!D39</f>
        <v>0</v>
      </c>
      <c r="AC120" s="5">
        <f>Polen!E39</f>
        <v>0</v>
      </c>
      <c r="AD120" s="5">
        <f>Polen!F39</f>
        <v>0</v>
      </c>
      <c r="AE120" s="5">
        <f>Polen!G39</f>
        <v>0</v>
      </c>
      <c r="AF120" s="5">
        <f>Polen!H39</f>
        <v>0</v>
      </c>
      <c r="AG120" s="5">
        <f>Polen!I39</f>
        <v>0</v>
      </c>
      <c r="AH120" s="26">
        <f>Polen!J39</f>
      </c>
      <c r="AI120" s="86">
        <f t="shared" si="11"/>
        <v>0</v>
      </c>
    </row>
    <row r="121" spans="1:35" ht="21" thickBot="1">
      <c r="A121" s="192" t="s">
        <v>8</v>
      </c>
      <c r="B121" s="193"/>
      <c r="C121" s="194"/>
      <c r="D121" s="188" t="str">
        <f>IF(COUNT(J115:J120)&gt;0,IF(COUNT(J115:J120)&gt;In_Wertung,LARGE(J115:J120,1)+LARGE(J115:J120,2)+LARGE(J115:J120,3)+IF(In_Wertung=4,LARGE(J115:J120,4),0),SUM(J115:J120))," ")</f>
        <v> </v>
      </c>
      <c r="E121" s="189"/>
      <c r="F121" s="189"/>
      <c r="G121" s="189"/>
      <c r="H121" s="189"/>
      <c r="I121" s="189"/>
      <c r="J121" s="176"/>
      <c r="K121" s="188" t="str">
        <f>IF(COUNT(R115:R120)&gt;0,IF(COUNT(R115:R120)&gt;In_Wertung,LARGE(R115:R120,1)+LARGE(R115:R120,2)+LARGE(R115:R120,3)+IF(In_Wertung=4,LARGE(R115:R120,4),0),SUM(R115:R120))," ")</f>
        <v> </v>
      </c>
      <c r="L121" s="189"/>
      <c r="M121" s="189"/>
      <c r="N121" s="189"/>
      <c r="O121" s="189"/>
      <c r="P121" s="189"/>
      <c r="Q121" s="189"/>
      <c r="R121" s="176"/>
      <c r="S121" s="188" t="str">
        <f>IF(COUNT(Z115:Z120)&gt;0,IF(COUNT(Z115:Z120)&gt;In_Wertung,LARGE(Z115:Z120,1)+LARGE(Z115:Z120,2)+LARGE(Z115:Z120,3)+IF(In_Wertung=4,LARGE(Z115:Z120,4),0),SUM(Z115:Z120))," ")</f>
        <v> </v>
      </c>
      <c r="T121" s="189"/>
      <c r="U121" s="189"/>
      <c r="V121" s="189"/>
      <c r="W121" s="189"/>
      <c r="X121" s="189"/>
      <c r="Y121" s="189"/>
      <c r="Z121" s="176"/>
      <c r="AA121" s="188" t="str">
        <f>IF(COUNT(AH115:AH120)&gt;0,IF(COUNT(AH115:AH120)&gt;In_Wertung,LARGE(AH115:AH120,1)+LARGE(AH115:AH120,2)+LARGE(AH115:AH120,3)+IF(In_Wertung=4,LARGE(AH115:AH120,4),0),SUM(AH115:AH120))," ")</f>
        <v> </v>
      </c>
      <c r="AB121" s="189"/>
      <c r="AC121" s="189"/>
      <c r="AD121" s="189"/>
      <c r="AE121" s="189"/>
      <c r="AF121" s="189"/>
      <c r="AG121" s="189"/>
      <c r="AH121" s="176"/>
      <c r="AI121" s="87">
        <f>IF(COUNT(D115:AH121)&gt;0,SUM(D121:AH121),"")</f>
        <v>0</v>
      </c>
    </row>
    <row r="122" ht="13.5" thickBot="1"/>
    <row r="123" spans="1:35" ht="12.75" customHeight="1">
      <c r="A123" s="195" t="str">
        <f>'Manns.'!N3</f>
        <v>-------------</v>
      </c>
      <c r="B123" s="196"/>
      <c r="C123" s="199" t="s">
        <v>14</v>
      </c>
      <c r="D123" s="201" t="s">
        <v>0</v>
      </c>
      <c r="E123" s="202"/>
      <c r="F123" s="202"/>
      <c r="G123" s="202"/>
      <c r="H123" s="202"/>
      <c r="I123" s="203"/>
      <c r="J123" s="24"/>
      <c r="K123" s="201" t="s">
        <v>5</v>
      </c>
      <c r="L123" s="204"/>
      <c r="M123" s="202"/>
      <c r="N123" s="202"/>
      <c r="O123" s="202"/>
      <c r="P123" s="202"/>
      <c r="Q123" s="203"/>
      <c r="R123" s="205"/>
      <c r="S123" s="201" t="s">
        <v>6</v>
      </c>
      <c r="T123" s="204"/>
      <c r="U123" s="202"/>
      <c r="V123" s="202"/>
      <c r="W123" s="202"/>
      <c r="X123" s="202"/>
      <c r="Y123" s="203"/>
      <c r="Z123" s="205"/>
      <c r="AA123" s="187" t="s">
        <v>7</v>
      </c>
      <c r="AB123" s="187"/>
      <c r="AC123" s="187"/>
      <c r="AD123" s="187"/>
      <c r="AE123" s="187"/>
      <c r="AF123" s="187"/>
      <c r="AG123" s="187"/>
      <c r="AH123" s="187"/>
      <c r="AI123" s="185" t="s">
        <v>9</v>
      </c>
    </row>
    <row r="124" spans="1:35" ht="13.5" customHeight="1" thickBot="1">
      <c r="A124" s="197"/>
      <c r="B124" s="198"/>
      <c r="C124" s="200"/>
      <c r="D124" s="3" t="s">
        <v>25</v>
      </c>
      <c r="E124" s="11" t="s">
        <v>27</v>
      </c>
      <c r="F124" s="12" t="s">
        <v>28</v>
      </c>
      <c r="G124" s="13" t="s">
        <v>29</v>
      </c>
      <c r="H124" s="14" t="s">
        <v>30</v>
      </c>
      <c r="I124" s="10" t="s">
        <v>31</v>
      </c>
      <c r="J124" s="25" t="s">
        <v>21</v>
      </c>
      <c r="K124" s="3" t="s">
        <v>25</v>
      </c>
      <c r="L124" s="29" t="s">
        <v>26</v>
      </c>
      <c r="M124" s="11" t="s">
        <v>27</v>
      </c>
      <c r="N124" s="12" t="s">
        <v>28</v>
      </c>
      <c r="O124" s="13" t="s">
        <v>29</v>
      </c>
      <c r="P124" s="14" t="s">
        <v>30</v>
      </c>
      <c r="Q124" s="10" t="s">
        <v>31</v>
      </c>
      <c r="R124" s="25" t="s">
        <v>21</v>
      </c>
      <c r="S124" s="3" t="s">
        <v>25</v>
      </c>
      <c r="T124" s="29" t="s">
        <v>26</v>
      </c>
      <c r="U124" s="11" t="s">
        <v>27</v>
      </c>
      <c r="V124" s="12" t="s">
        <v>28</v>
      </c>
      <c r="W124" s="13" t="s">
        <v>29</v>
      </c>
      <c r="X124" s="14" t="s">
        <v>30</v>
      </c>
      <c r="Y124" s="10" t="s">
        <v>31</v>
      </c>
      <c r="Z124" s="25" t="s">
        <v>21</v>
      </c>
      <c r="AA124" s="3" t="s">
        <v>25</v>
      </c>
      <c r="AB124" s="29" t="s">
        <v>26</v>
      </c>
      <c r="AC124" s="11" t="s">
        <v>27</v>
      </c>
      <c r="AD124" s="12" t="s">
        <v>28</v>
      </c>
      <c r="AE124" s="13" t="s">
        <v>29</v>
      </c>
      <c r="AF124" s="14" t="s">
        <v>30</v>
      </c>
      <c r="AG124" s="10" t="s">
        <v>31</v>
      </c>
      <c r="AH124" s="25" t="s">
        <v>21</v>
      </c>
      <c r="AI124" s="186"/>
    </row>
    <row r="125" spans="1:35" ht="13.5" thickBot="1">
      <c r="A125" s="4">
        <v>1</v>
      </c>
      <c r="B125" s="62" t="str">
        <f>('Manns.'!N5)</f>
        <v>-------------</v>
      </c>
      <c r="C125" s="8" t="s">
        <v>45</v>
      </c>
      <c r="D125" s="53">
        <f>ABC!C4</f>
        <v>0</v>
      </c>
      <c r="E125" s="53">
        <f>ABC!E4</f>
        <v>0</v>
      </c>
      <c r="F125" s="53">
        <f>ABC!F4</f>
        <v>0</v>
      </c>
      <c r="G125" s="53">
        <f>ABC!G4</f>
        <v>0</v>
      </c>
      <c r="H125" s="53">
        <f>ABC!H4</f>
        <v>0</v>
      </c>
      <c r="I125" s="53">
        <f>ABC!I4</f>
        <v>0</v>
      </c>
      <c r="J125" s="26">
        <f>ABC!J4</f>
      </c>
      <c r="K125" s="53">
        <f>ABC!C14</f>
        <v>0</v>
      </c>
      <c r="L125" s="53">
        <f>ABC!D14</f>
        <v>0</v>
      </c>
      <c r="M125" s="53">
        <f>ABC!E14</f>
        <v>0</v>
      </c>
      <c r="N125" s="53">
        <f>ABC!F14</f>
        <v>0</v>
      </c>
      <c r="O125" s="53">
        <f>ABC!G14</f>
        <v>0</v>
      </c>
      <c r="P125" s="53">
        <f>ABC!H14</f>
        <v>0</v>
      </c>
      <c r="Q125" s="53">
        <f>ABC!I14</f>
        <v>0</v>
      </c>
      <c r="R125" s="26">
        <f>ABC!J14</f>
      </c>
      <c r="S125" s="5">
        <f>ABC!C24</f>
        <v>0</v>
      </c>
      <c r="T125" s="5">
        <f>ABC!D24</f>
        <v>0</v>
      </c>
      <c r="U125" s="5">
        <f>ABC!E24</f>
        <v>0</v>
      </c>
      <c r="V125" s="5">
        <f>ABC!F24</f>
        <v>0</v>
      </c>
      <c r="W125" s="5">
        <f>ABC!G24</f>
        <v>0</v>
      </c>
      <c r="X125" s="5">
        <f>ABC!H24</f>
        <v>0</v>
      </c>
      <c r="Y125" s="5">
        <f>ABC!I24</f>
        <v>0</v>
      </c>
      <c r="Z125" s="26">
        <f>ABC!J24</f>
      </c>
      <c r="AA125" s="5">
        <f>ABC!C34</f>
        <v>0</v>
      </c>
      <c r="AB125" s="5">
        <f>ABC!D34</f>
        <v>0</v>
      </c>
      <c r="AC125" s="5">
        <f>ABC!E34</f>
        <v>0</v>
      </c>
      <c r="AD125" s="5">
        <f>ABC!F34</f>
        <v>0</v>
      </c>
      <c r="AE125" s="5">
        <f>ABC!G34</f>
        <v>0</v>
      </c>
      <c r="AF125" s="5">
        <f>ABC!H34</f>
        <v>0</v>
      </c>
      <c r="AG125" s="5">
        <f>ABC!I34</f>
        <v>0</v>
      </c>
      <c r="AH125" s="26">
        <f>ABC!J34</f>
      </c>
      <c r="AI125" s="86">
        <f aca="true" t="shared" si="12" ref="AI125:AI130">SUM(J125,R125,Z125,AH125)</f>
        <v>0</v>
      </c>
    </row>
    <row r="126" spans="1:35" ht="13.5" thickBot="1">
      <c r="A126" s="4">
        <v>2</v>
      </c>
      <c r="B126" s="62" t="str">
        <f>('Manns.'!N6)</f>
        <v>---------------</v>
      </c>
      <c r="C126" s="8" t="s">
        <v>45</v>
      </c>
      <c r="D126" s="53">
        <f>ABC!C5</f>
        <v>0</v>
      </c>
      <c r="E126" s="53">
        <f>ABC!E5</f>
        <v>0</v>
      </c>
      <c r="F126" s="53">
        <f>ABC!F5</f>
        <v>0</v>
      </c>
      <c r="G126" s="53">
        <f>ABC!G5</f>
        <v>0</v>
      </c>
      <c r="H126" s="53">
        <f>ABC!H5</f>
        <v>0</v>
      </c>
      <c r="I126" s="53">
        <f>ABC!I5</f>
        <v>0</v>
      </c>
      <c r="J126" s="26">
        <f>ABC!J5</f>
      </c>
      <c r="K126" s="53">
        <f>ABC!C15</f>
        <v>0</v>
      </c>
      <c r="L126" s="53">
        <f>ABC!D15</f>
        <v>0</v>
      </c>
      <c r="M126" s="53">
        <f>ABC!E15</f>
        <v>0</v>
      </c>
      <c r="N126" s="53">
        <f>ABC!F15</f>
        <v>0</v>
      </c>
      <c r="O126" s="53">
        <f>ABC!G15</f>
        <v>0</v>
      </c>
      <c r="P126" s="53">
        <f>ABC!H15</f>
        <v>0</v>
      </c>
      <c r="Q126" s="53">
        <f>ABC!I15</f>
        <v>0</v>
      </c>
      <c r="R126" s="26">
        <f>ABC!J15</f>
      </c>
      <c r="S126" s="5">
        <f>ABC!C25</f>
        <v>0</v>
      </c>
      <c r="T126" s="5">
        <f>ABC!D25</f>
        <v>0</v>
      </c>
      <c r="U126" s="5">
        <f>ABC!E25</f>
        <v>0</v>
      </c>
      <c r="V126" s="5">
        <f>ABC!F25</f>
        <v>0</v>
      </c>
      <c r="W126" s="5">
        <f>ABC!G25</f>
        <v>0</v>
      </c>
      <c r="X126" s="5">
        <f>ABC!H25</f>
        <v>0</v>
      </c>
      <c r="Y126" s="5">
        <f>ABC!I25</f>
        <v>0</v>
      </c>
      <c r="Z126" s="26">
        <f>ABC!J25</f>
      </c>
      <c r="AA126" s="5">
        <f>ABC!C35</f>
        <v>0</v>
      </c>
      <c r="AB126" s="5">
        <f>ABC!D35</f>
        <v>0</v>
      </c>
      <c r="AC126" s="5">
        <f>ABC!E35</f>
        <v>0</v>
      </c>
      <c r="AD126" s="5">
        <f>ABC!F35</f>
        <v>0</v>
      </c>
      <c r="AE126" s="5">
        <f>ABC!G35</f>
        <v>0</v>
      </c>
      <c r="AF126" s="5">
        <f>ABC!H35</f>
        <v>0</v>
      </c>
      <c r="AG126" s="5">
        <f>ABC!I35</f>
        <v>0</v>
      </c>
      <c r="AH126" s="26">
        <f>ABC!J35</f>
      </c>
      <c r="AI126" s="86">
        <f t="shared" si="12"/>
        <v>0</v>
      </c>
    </row>
    <row r="127" spans="1:35" ht="13.5" thickBot="1">
      <c r="A127" s="4">
        <v>3</v>
      </c>
      <c r="B127" s="62" t="str">
        <f>('Manns.'!N7)</f>
        <v>------------------</v>
      </c>
      <c r="C127" s="8" t="s">
        <v>45</v>
      </c>
      <c r="D127" s="53">
        <f>ABC!C6</f>
        <v>0</v>
      </c>
      <c r="E127" s="53">
        <f>ABC!E6</f>
        <v>0</v>
      </c>
      <c r="F127" s="53">
        <f>ABC!F6</f>
        <v>0</v>
      </c>
      <c r="G127" s="53">
        <f>ABC!G6</f>
        <v>0</v>
      </c>
      <c r="H127" s="53">
        <f>ABC!H6</f>
        <v>0</v>
      </c>
      <c r="I127" s="53">
        <f>ABC!I6</f>
        <v>0</v>
      </c>
      <c r="J127" s="26">
        <f>ABC!J6</f>
      </c>
      <c r="K127" s="53">
        <f>ABC!C16</f>
        <v>0</v>
      </c>
      <c r="L127" s="53">
        <f>ABC!D16</f>
        <v>0</v>
      </c>
      <c r="M127" s="53">
        <f>ABC!E16</f>
        <v>0</v>
      </c>
      <c r="N127" s="53">
        <f>ABC!F16</f>
        <v>0</v>
      </c>
      <c r="O127" s="53">
        <f>ABC!G16</f>
        <v>0</v>
      </c>
      <c r="P127" s="53">
        <f>ABC!H16</f>
        <v>0</v>
      </c>
      <c r="Q127" s="53">
        <f>ABC!I16</f>
        <v>0</v>
      </c>
      <c r="R127" s="26">
        <f>ABC!J16</f>
      </c>
      <c r="S127" s="5">
        <f>ABC!C26</f>
        <v>0</v>
      </c>
      <c r="T127" s="5">
        <f>ABC!D26</f>
        <v>0</v>
      </c>
      <c r="U127" s="5">
        <f>ABC!E26</f>
        <v>0</v>
      </c>
      <c r="V127" s="5">
        <f>ABC!F26</f>
        <v>0</v>
      </c>
      <c r="W127" s="5">
        <f>ABC!G26</f>
        <v>0</v>
      </c>
      <c r="X127" s="5">
        <f>ABC!H26</f>
        <v>0</v>
      </c>
      <c r="Y127" s="5">
        <f>ABC!I26</f>
        <v>0</v>
      </c>
      <c r="Z127" s="26">
        <f>ABC!J26</f>
      </c>
      <c r="AA127" s="5">
        <f>ABC!C36</f>
        <v>0</v>
      </c>
      <c r="AB127" s="5">
        <f>ABC!D36</f>
        <v>0</v>
      </c>
      <c r="AC127" s="5">
        <f>ABC!E36</f>
        <v>0</v>
      </c>
      <c r="AD127" s="5">
        <f>ABC!F36</f>
        <v>0</v>
      </c>
      <c r="AE127" s="5">
        <f>ABC!G36</f>
        <v>0</v>
      </c>
      <c r="AF127" s="5">
        <f>ABC!H36</f>
        <v>0</v>
      </c>
      <c r="AG127" s="5">
        <f>ABC!I36</f>
        <v>0</v>
      </c>
      <c r="AH127" s="26">
        <f>ABC!J36</f>
      </c>
      <c r="AI127" s="86">
        <f t="shared" si="12"/>
        <v>0</v>
      </c>
    </row>
    <row r="128" spans="1:35" ht="13.5" thickBot="1">
      <c r="A128" s="4">
        <v>4</v>
      </c>
      <c r="B128" s="62" t="str">
        <f>('Manns.'!N8)</f>
        <v>-----------------</v>
      </c>
      <c r="C128" s="8" t="s">
        <v>78</v>
      </c>
      <c r="D128" s="53">
        <f>ABC!C7</f>
        <v>0</v>
      </c>
      <c r="E128" s="53">
        <f>ABC!E7</f>
        <v>0</v>
      </c>
      <c r="F128" s="53">
        <f>ABC!F7</f>
        <v>0</v>
      </c>
      <c r="G128" s="53">
        <f>ABC!G7</f>
        <v>0</v>
      </c>
      <c r="H128" s="53">
        <f>ABC!H7</f>
        <v>0</v>
      </c>
      <c r="I128" s="53">
        <f>ABC!I7</f>
        <v>0</v>
      </c>
      <c r="J128" s="26">
        <f>ABC!J7</f>
      </c>
      <c r="K128" s="53">
        <f>ABC!C17</f>
        <v>0</v>
      </c>
      <c r="L128" s="53">
        <f>ABC!D17</f>
        <v>0</v>
      </c>
      <c r="M128" s="53">
        <f>ABC!E17</f>
        <v>0</v>
      </c>
      <c r="N128" s="53">
        <f>ABC!F17</f>
        <v>0</v>
      </c>
      <c r="O128" s="53">
        <f>ABC!G17</f>
        <v>0</v>
      </c>
      <c r="P128" s="53">
        <f>ABC!H17</f>
        <v>0</v>
      </c>
      <c r="Q128" s="53">
        <f>ABC!I17</f>
        <v>0</v>
      </c>
      <c r="R128" s="26">
        <f>ABC!J17</f>
      </c>
      <c r="S128" s="5">
        <f>ABC!C27</f>
        <v>0</v>
      </c>
      <c r="T128" s="5">
        <f>ABC!D27</f>
        <v>0</v>
      </c>
      <c r="U128" s="5">
        <f>ABC!E27</f>
        <v>0</v>
      </c>
      <c r="V128" s="5">
        <f>ABC!F27</f>
        <v>0</v>
      </c>
      <c r="W128" s="5">
        <f>ABC!G27</f>
        <v>0</v>
      </c>
      <c r="X128" s="5">
        <f>ABC!H27</f>
        <v>0</v>
      </c>
      <c r="Y128" s="5">
        <f>ABC!I27</f>
        <v>0</v>
      </c>
      <c r="Z128" s="26">
        <f>ABC!J27</f>
      </c>
      <c r="AA128" s="5">
        <f>ABC!C37</f>
        <v>0</v>
      </c>
      <c r="AB128" s="5">
        <f>ABC!D37</f>
        <v>0</v>
      </c>
      <c r="AC128" s="5">
        <f>ABC!E37</f>
        <v>0</v>
      </c>
      <c r="AD128" s="5">
        <f>ABC!F37</f>
        <v>0</v>
      </c>
      <c r="AE128" s="5">
        <f>ABC!G37</f>
        <v>0</v>
      </c>
      <c r="AF128" s="5">
        <f>ABC!H37</f>
        <v>0</v>
      </c>
      <c r="AG128" s="5">
        <f>ABC!I37</f>
        <v>0</v>
      </c>
      <c r="AH128" s="26">
        <f>ABC!J37</f>
      </c>
      <c r="AI128" s="86">
        <f t="shared" si="12"/>
        <v>0</v>
      </c>
    </row>
    <row r="129" spans="1:35" ht="13.5" thickBot="1">
      <c r="A129" s="4">
        <v>5</v>
      </c>
      <c r="B129" s="62" t="str">
        <f>('Manns.'!N9)</f>
        <v>------------------</v>
      </c>
      <c r="C129" s="8" t="s">
        <v>78</v>
      </c>
      <c r="D129" s="53">
        <f>ABC!C8</f>
        <v>0</v>
      </c>
      <c r="E129" s="53">
        <f>ABC!E8</f>
        <v>0</v>
      </c>
      <c r="F129" s="53">
        <f>ABC!F8</f>
        <v>0</v>
      </c>
      <c r="G129" s="53">
        <f>ABC!G8</f>
        <v>0</v>
      </c>
      <c r="H129" s="53">
        <f>ABC!H8</f>
        <v>0</v>
      </c>
      <c r="I129" s="53">
        <f>ABC!I8</f>
        <v>0</v>
      </c>
      <c r="J129" s="26">
        <f>ABC!J8</f>
      </c>
      <c r="K129" s="53">
        <f>ABC!C18</f>
        <v>0</v>
      </c>
      <c r="L129" s="53">
        <f>ABC!D18</f>
        <v>0</v>
      </c>
      <c r="M129" s="53">
        <f>ABC!E18</f>
        <v>0</v>
      </c>
      <c r="N129" s="53">
        <f>ABC!F18</f>
        <v>0</v>
      </c>
      <c r="O129" s="53">
        <f>ABC!G18</f>
        <v>0</v>
      </c>
      <c r="P129" s="53">
        <f>ABC!H18</f>
        <v>0</v>
      </c>
      <c r="Q129" s="53">
        <f>ABC!I18</f>
        <v>0</v>
      </c>
      <c r="R129" s="26">
        <f>ABC!J18</f>
      </c>
      <c r="S129" s="5">
        <f>ABC!C28</f>
        <v>0</v>
      </c>
      <c r="T129" s="5">
        <f>ABC!D28</f>
        <v>0</v>
      </c>
      <c r="U129" s="5">
        <f>ABC!E28</f>
        <v>0</v>
      </c>
      <c r="V129" s="5">
        <f>ABC!F28</f>
        <v>0</v>
      </c>
      <c r="W129" s="5">
        <f>ABC!G28</f>
        <v>0</v>
      </c>
      <c r="X129" s="5">
        <f>ABC!H28</f>
        <v>0</v>
      </c>
      <c r="Y129" s="5">
        <f>ABC!I28</f>
        <v>0</v>
      </c>
      <c r="Z129" s="26">
        <f>ABC!J28</f>
      </c>
      <c r="AA129" s="5">
        <f>ABC!C38</f>
        <v>0</v>
      </c>
      <c r="AB129" s="5">
        <f>ABC!D38</f>
        <v>0</v>
      </c>
      <c r="AC129" s="5">
        <f>ABC!E38</f>
        <v>0</v>
      </c>
      <c r="AD129" s="5">
        <f>ABC!F38</f>
        <v>0</v>
      </c>
      <c r="AE129" s="5">
        <f>ABC!G38</f>
        <v>0</v>
      </c>
      <c r="AF129" s="5">
        <f>ABC!H38</f>
        <v>0</v>
      </c>
      <c r="AG129" s="5">
        <f>ABC!I38</f>
        <v>0</v>
      </c>
      <c r="AH129" s="26">
        <f>ABC!J38</f>
      </c>
      <c r="AI129" s="86">
        <f t="shared" si="12"/>
        <v>0</v>
      </c>
    </row>
    <row r="130" spans="1:35" ht="13.5" thickBot="1">
      <c r="A130" s="4">
        <v>6</v>
      </c>
      <c r="B130" s="62" t="str">
        <f>('Manns.'!N10)</f>
        <v>---------------------</v>
      </c>
      <c r="C130" s="8" t="s">
        <v>78</v>
      </c>
      <c r="D130" s="53">
        <f>ABC!C9</f>
        <v>0</v>
      </c>
      <c r="E130" s="53">
        <f>ABC!E9</f>
        <v>0</v>
      </c>
      <c r="F130" s="53">
        <f>ABC!F9</f>
        <v>0</v>
      </c>
      <c r="G130" s="53">
        <f>ABC!G9</f>
        <v>0</v>
      </c>
      <c r="H130" s="53">
        <f>ABC!H9</f>
        <v>0</v>
      </c>
      <c r="I130" s="53">
        <f>ABC!I9</f>
        <v>0</v>
      </c>
      <c r="J130" s="26">
        <f>ABC!J9</f>
      </c>
      <c r="K130" s="53">
        <f>ABC!C19</f>
        <v>0</v>
      </c>
      <c r="L130" s="53">
        <f>ABC!D19</f>
        <v>0</v>
      </c>
      <c r="M130" s="53">
        <f>ABC!E19</f>
        <v>0</v>
      </c>
      <c r="N130" s="53">
        <f>ABC!F19</f>
        <v>0</v>
      </c>
      <c r="O130" s="53">
        <f>ABC!G19</f>
        <v>0</v>
      </c>
      <c r="P130" s="53">
        <f>ABC!H19</f>
        <v>0</v>
      </c>
      <c r="Q130" s="53">
        <f>ABC!I19</f>
        <v>0</v>
      </c>
      <c r="R130" s="26">
        <f>ABC!J19</f>
      </c>
      <c r="S130" s="5">
        <f>ABC!C29</f>
        <v>0</v>
      </c>
      <c r="T130" s="5">
        <f>ABC!D29</f>
        <v>0</v>
      </c>
      <c r="U130" s="5">
        <f>ABC!E29</f>
        <v>0</v>
      </c>
      <c r="V130" s="5">
        <f>ABC!F29</f>
        <v>0</v>
      </c>
      <c r="W130" s="5">
        <f>ABC!G29</f>
        <v>0</v>
      </c>
      <c r="X130" s="5">
        <f>ABC!H29</f>
        <v>0</v>
      </c>
      <c r="Y130" s="5">
        <f>ABC!I29</f>
        <v>0</v>
      </c>
      <c r="Z130" s="26">
        <f>ABC!J29</f>
      </c>
      <c r="AA130" s="5">
        <f>ABC!C39</f>
        <v>0</v>
      </c>
      <c r="AB130" s="5">
        <f>ABC!D39</f>
        <v>0</v>
      </c>
      <c r="AC130" s="5">
        <f>ABC!E39</f>
        <v>0</v>
      </c>
      <c r="AD130" s="5">
        <f>ABC!F39</f>
        <v>0</v>
      </c>
      <c r="AE130" s="5">
        <f>ABC!G39</f>
        <v>0</v>
      </c>
      <c r="AF130" s="5">
        <f>ABC!H39</f>
        <v>0</v>
      </c>
      <c r="AG130" s="5">
        <f>ABC!I39</f>
        <v>0</v>
      </c>
      <c r="AH130" s="26">
        <f>ABC!J39</f>
      </c>
      <c r="AI130" s="86">
        <f t="shared" si="12"/>
        <v>0</v>
      </c>
    </row>
    <row r="131" spans="1:35" ht="21" thickBot="1">
      <c r="A131" s="192" t="s">
        <v>8</v>
      </c>
      <c r="B131" s="193"/>
      <c r="C131" s="194"/>
      <c r="D131" s="188" t="str">
        <f>IF(COUNT(J125:J130)&gt;0,IF(COUNT(J125:J130)&gt;In_Wertung,LARGE(J125:J130,1)+LARGE(J125:J130,2)+LARGE(J125:J130,3)+IF(In_Wertung=4,LARGE(J125:J130,4),0),SUM(J125:J130))," ")</f>
        <v> </v>
      </c>
      <c r="E131" s="189"/>
      <c r="F131" s="189"/>
      <c r="G131" s="189"/>
      <c r="H131" s="189"/>
      <c r="I131" s="189"/>
      <c r="J131" s="176"/>
      <c r="K131" s="188" t="str">
        <f>IF(COUNT(R125:R130)&gt;0,IF(COUNT(R125:R130)&gt;In_Wertung,LARGE(R125:R130,1)+LARGE(R125:R130,2)+LARGE(R125:R130,3)+IF(In_Wertung=4,LARGE(R125:R130,4),0),SUM(R125:R130))," ")</f>
        <v> </v>
      </c>
      <c r="L131" s="189"/>
      <c r="M131" s="189"/>
      <c r="N131" s="189"/>
      <c r="O131" s="189"/>
      <c r="P131" s="189"/>
      <c r="Q131" s="189"/>
      <c r="R131" s="176"/>
      <c r="S131" s="188" t="str">
        <f>IF(COUNT(Z125:Z130)&gt;0,IF(COUNT(Z125:Z130)&gt;In_Wertung,LARGE(Z125:Z130,1)+LARGE(Z125:Z130,2)+LARGE(Z125:Z130,3)+IF(In_Wertung=4,LARGE(Z125:Z130,4),0),SUM(Z125:Z130))," ")</f>
        <v> </v>
      </c>
      <c r="T131" s="189"/>
      <c r="U131" s="189"/>
      <c r="V131" s="189"/>
      <c r="W131" s="189"/>
      <c r="X131" s="189"/>
      <c r="Y131" s="189"/>
      <c r="Z131" s="176"/>
      <c r="AA131" s="188" t="str">
        <f>IF(COUNT(AH125:AH130)&gt;0,IF(COUNT(AH125:AH130)&gt;In_Wertung,LARGE(AH125:AH130,1)+LARGE(AH125:AH130,2)+LARGE(AH125:AH130,3)+IF(In_Wertung=4,LARGE(AH125:AH130,4),0),SUM(AH125:AH130))," ")</f>
        <v> </v>
      </c>
      <c r="AB131" s="189"/>
      <c r="AC131" s="189"/>
      <c r="AD131" s="189"/>
      <c r="AE131" s="189"/>
      <c r="AF131" s="189"/>
      <c r="AG131" s="189"/>
      <c r="AH131" s="176"/>
      <c r="AI131" s="87">
        <f>IF(COUNT(D125:AH131)&gt;0,SUM(D131:AH131),"")</f>
        <v>0</v>
      </c>
    </row>
    <row r="132" ht="13.5" thickBot="1"/>
    <row r="133" spans="1:35" ht="12.75" customHeight="1">
      <c r="A133" s="195" t="str">
        <f>'Manns.'!O3</f>
        <v>-------------</v>
      </c>
      <c r="B133" s="196"/>
      <c r="C133" s="199" t="s">
        <v>14</v>
      </c>
      <c r="D133" s="201" t="s">
        <v>0</v>
      </c>
      <c r="E133" s="202"/>
      <c r="F133" s="202"/>
      <c r="G133" s="202"/>
      <c r="H133" s="202"/>
      <c r="I133" s="203"/>
      <c r="J133" s="24"/>
      <c r="K133" s="201" t="s">
        <v>5</v>
      </c>
      <c r="L133" s="204"/>
      <c r="M133" s="202"/>
      <c r="N133" s="202"/>
      <c r="O133" s="202"/>
      <c r="P133" s="202"/>
      <c r="Q133" s="203"/>
      <c r="R133" s="205"/>
      <c r="S133" s="201" t="s">
        <v>6</v>
      </c>
      <c r="T133" s="204"/>
      <c r="U133" s="202"/>
      <c r="V133" s="202"/>
      <c r="W133" s="202"/>
      <c r="X133" s="202"/>
      <c r="Y133" s="203"/>
      <c r="Z133" s="205"/>
      <c r="AA133" s="187" t="s">
        <v>7</v>
      </c>
      <c r="AB133" s="187"/>
      <c r="AC133" s="187"/>
      <c r="AD133" s="187"/>
      <c r="AE133" s="187"/>
      <c r="AF133" s="187"/>
      <c r="AG133" s="187"/>
      <c r="AH133" s="187"/>
      <c r="AI133" s="185" t="s">
        <v>9</v>
      </c>
    </row>
    <row r="134" spans="1:35" ht="13.5" customHeight="1" thickBot="1">
      <c r="A134" s="197"/>
      <c r="B134" s="198"/>
      <c r="C134" s="200"/>
      <c r="D134" s="3" t="s">
        <v>25</v>
      </c>
      <c r="E134" s="11" t="s">
        <v>27</v>
      </c>
      <c r="F134" s="12" t="s">
        <v>28</v>
      </c>
      <c r="G134" s="13" t="s">
        <v>29</v>
      </c>
      <c r="H134" s="14" t="s">
        <v>30</v>
      </c>
      <c r="I134" s="10" t="s">
        <v>31</v>
      </c>
      <c r="J134" s="25" t="s">
        <v>21</v>
      </c>
      <c r="K134" s="3" t="s">
        <v>25</v>
      </c>
      <c r="L134" s="29" t="s">
        <v>26</v>
      </c>
      <c r="M134" s="11" t="s">
        <v>27</v>
      </c>
      <c r="N134" s="12" t="s">
        <v>28</v>
      </c>
      <c r="O134" s="13" t="s">
        <v>29</v>
      </c>
      <c r="P134" s="14" t="s">
        <v>30</v>
      </c>
      <c r="Q134" s="10" t="s">
        <v>31</v>
      </c>
      <c r="R134" s="25" t="s">
        <v>21</v>
      </c>
      <c r="S134" s="3" t="s">
        <v>25</v>
      </c>
      <c r="T134" s="29" t="s">
        <v>26</v>
      </c>
      <c r="U134" s="11" t="s">
        <v>27</v>
      </c>
      <c r="V134" s="12" t="s">
        <v>28</v>
      </c>
      <c r="W134" s="13" t="s">
        <v>29</v>
      </c>
      <c r="X134" s="14" t="s">
        <v>30</v>
      </c>
      <c r="Y134" s="10" t="s">
        <v>31</v>
      </c>
      <c r="Z134" s="25" t="s">
        <v>21</v>
      </c>
      <c r="AA134" s="3" t="s">
        <v>25</v>
      </c>
      <c r="AB134" s="29" t="s">
        <v>26</v>
      </c>
      <c r="AC134" s="11" t="s">
        <v>27</v>
      </c>
      <c r="AD134" s="12" t="s">
        <v>28</v>
      </c>
      <c r="AE134" s="13" t="s">
        <v>29</v>
      </c>
      <c r="AF134" s="14" t="s">
        <v>30</v>
      </c>
      <c r="AG134" s="10" t="s">
        <v>31</v>
      </c>
      <c r="AH134" s="25" t="s">
        <v>21</v>
      </c>
      <c r="AI134" s="186"/>
    </row>
    <row r="135" spans="1:35" ht="13.5" thickBot="1">
      <c r="A135" s="4">
        <v>1</v>
      </c>
      <c r="B135" s="97" t="str">
        <f>('Manns.'!O5)</f>
        <v>-------------</v>
      </c>
      <c r="C135" s="8" t="s">
        <v>45</v>
      </c>
      <c r="D135" s="53">
        <f>DEF!C4</f>
        <v>0</v>
      </c>
      <c r="E135" s="53">
        <f>DEF!E4</f>
        <v>0</v>
      </c>
      <c r="F135" s="53">
        <f>DEF!F4</f>
        <v>0</v>
      </c>
      <c r="G135" s="53">
        <f>DEF!G4</f>
        <v>0</v>
      </c>
      <c r="H135" s="53">
        <f>DEF!H4</f>
        <v>0</v>
      </c>
      <c r="I135" s="53">
        <f>DEF!I4</f>
        <v>0</v>
      </c>
      <c r="J135" s="26">
        <f>DEF!J4</f>
      </c>
      <c r="K135" s="53">
        <f>DEF!C14</f>
        <v>0</v>
      </c>
      <c r="L135" s="53">
        <f>DEF!D14</f>
        <v>0</v>
      </c>
      <c r="M135" s="53">
        <f>DEF!E14</f>
        <v>0</v>
      </c>
      <c r="N135" s="53">
        <f>DEF!F14</f>
        <v>0</v>
      </c>
      <c r="O135" s="53">
        <f>DEF!G14</f>
        <v>0</v>
      </c>
      <c r="P135" s="53">
        <f>DEF!H14</f>
        <v>0</v>
      </c>
      <c r="Q135" s="53">
        <f>DEF!I14</f>
        <v>0</v>
      </c>
      <c r="R135" s="26">
        <f>DEF!J14</f>
      </c>
      <c r="S135" s="5">
        <f>DEF!C24</f>
        <v>0</v>
      </c>
      <c r="T135" s="5">
        <f>DEF!D24</f>
        <v>0</v>
      </c>
      <c r="U135" s="5">
        <f>DEF!E24</f>
        <v>0</v>
      </c>
      <c r="V135" s="5">
        <f>DEF!F24</f>
        <v>0</v>
      </c>
      <c r="W135" s="5">
        <f>DEF!G24</f>
        <v>0</v>
      </c>
      <c r="X135" s="5">
        <f>DEF!H24</f>
        <v>0</v>
      </c>
      <c r="Y135" s="5">
        <f>DEF!I24</f>
        <v>0</v>
      </c>
      <c r="Z135" s="26">
        <f>DEF!J24</f>
      </c>
      <c r="AA135" s="5">
        <f>DEF!C34</f>
        <v>0</v>
      </c>
      <c r="AB135" s="5">
        <f>DEF!D34</f>
        <v>0</v>
      </c>
      <c r="AC135" s="5">
        <f>DEF!E34</f>
        <v>0</v>
      </c>
      <c r="AD135" s="5">
        <f>DEF!F34</f>
        <v>0</v>
      </c>
      <c r="AE135" s="5">
        <f>DEF!G34</f>
        <v>0</v>
      </c>
      <c r="AF135" s="5">
        <f>DEF!H34</f>
        <v>0</v>
      </c>
      <c r="AG135" s="5">
        <f>DEF!I34</f>
        <v>0</v>
      </c>
      <c r="AH135" s="26">
        <f>DEF!J34</f>
      </c>
      <c r="AI135" s="86">
        <f aca="true" t="shared" si="13" ref="AI135:AI140">SUM(J135,R135,Z135,AH135)</f>
        <v>0</v>
      </c>
    </row>
    <row r="136" spans="1:35" ht="13.5" thickBot="1">
      <c r="A136" s="4">
        <v>2</v>
      </c>
      <c r="B136" s="97" t="str">
        <f>('Manns.'!O6)</f>
        <v>----------------</v>
      </c>
      <c r="C136" s="8" t="s">
        <v>45</v>
      </c>
      <c r="D136" s="53">
        <f>DEF!C5</f>
        <v>0</v>
      </c>
      <c r="E136" s="53">
        <f>DEF!E5</f>
        <v>0</v>
      </c>
      <c r="F136" s="53">
        <f>DEF!F5</f>
        <v>0</v>
      </c>
      <c r="G136" s="53">
        <f>DEF!G5</f>
        <v>0</v>
      </c>
      <c r="H136" s="53">
        <f>DEF!H5</f>
        <v>0</v>
      </c>
      <c r="I136" s="53">
        <f>DEF!I5</f>
        <v>0</v>
      </c>
      <c r="J136" s="26">
        <f>DEF!J5</f>
      </c>
      <c r="K136" s="53">
        <f>DEF!C15</f>
        <v>0</v>
      </c>
      <c r="L136" s="53">
        <f>DEF!D15</f>
        <v>0</v>
      </c>
      <c r="M136" s="53">
        <f>DEF!E15</f>
        <v>0</v>
      </c>
      <c r="N136" s="53">
        <f>DEF!F15</f>
        <v>0</v>
      </c>
      <c r="O136" s="53">
        <f>DEF!G15</f>
        <v>0</v>
      </c>
      <c r="P136" s="53">
        <f>DEF!H15</f>
        <v>0</v>
      </c>
      <c r="Q136" s="53">
        <f>DEF!I15</f>
        <v>0</v>
      </c>
      <c r="R136" s="26">
        <f>DEF!J15</f>
      </c>
      <c r="S136" s="5">
        <f>DEF!C25</f>
        <v>0</v>
      </c>
      <c r="T136" s="5">
        <f>DEF!D25</f>
        <v>0</v>
      </c>
      <c r="U136" s="5">
        <f>DEF!E25</f>
        <v>0</v>
      </c>
      <c r="V136" s="5">
        <f>DEF!F25</f>
        <v>0</v>
      </c>
      <c r="W136" s="5">
        <f>DEF!G25</f>
        <v>0</v>
      </c>
      <c r="X136" s="5">
        <f>DEF!H25</f>
        <v>0</v>
      </c>
      <c r="Y136" s="5">
        <f>DEF!I25</f>
        <v>0</v>
      </c>
      <c r="Z136" s="26">
        <f>DEF!J25</f>
      </c>
      <c r="AA136" s="5">
        <f>DEF!C35</f>
        <v>0</v>
      </c>
      <c r="AB136" s="5">
        <f>DEF!D35</f>
        <v>0</v>
      </c>
      <c r="AC136" s="5">
        <f>DEF!E35</f>
        <v>0</v>
      </c>
      <c r="AD136" s="5">
        <f>DEF!F35</f>
        <v>0</v>
      </c>
      <c r="AE136" s="5">
        <f>DEF!G35</f>
        <v>0</v>
      </c>
      <c r="AF136" s="5">
        <f>DEF!H35</f>
        <v>0</v>
      </c>
      <c r="AG136" s="5">
        <f>DEF!I35</f>
        <v>0</v>
      </c>
      <c r="AH136" s="26">
        <f>DEF!J35</f>
      </c>
      <c r="AI136" s="86">
        <f t="shared" si="13"/>
        <v>0</v>
      </c>
    </row>
    <row r="137" spans="1:35" ht="13.5" thickBot="1">
      <c r="A137" s="2">
        <v>3</v>
      </c>
      <c r="B137" s="97" t="str">
        <f>('Manns.'!O7)</f>
        <v>----------------</v>
      </c>
      <c r="C137" s="8" t="s">
        <v>45</v>
      </c>
      <c r="D137" s="53">
        <f>DEF!C6</f>
        <v>0</v>
      </c>
      <c r="E137" s="53">
        <f>DEF!E6</f>
        <v>0</v>
      </c>
      <c r="F137" s="53">
        <f>DEF!F6</f>
        <v>0</v>
      </c>
      <c r="G137" s="53">
        <f>DEF!G6</f>
        <v>0</v>
      </c>
      <c r="H137" s="53">
        <f>DEF!H6</f>
        <v>0</v>
      </c>
      <c r="I137" s="53">
        <f>DEF!I6</f>
        <v>0</v>
      </c>
      <c r="J137" s="26">
        <f>DEF!J6</f>
      </c>
      <c r="K137" s="53">
        <f>DEF!C16</f>
        <v>0</v>
      </c>
      <c r="L137" s="53">
        <f>DEF!D16</f>
        <v>0</v>
      </c>
      <c r="M137" s="53">
        <f>DEF!E16</f>
        <v>0</v>
      </c>
      <c r="N137" s="53">
        <f>DEF!F16</f>
        <v>0</v>
      </c>
      <c r="O137" s="53">
        <f>DEF!G16</f>
        <v>0</v>
      </c>
      <c r="P137" s="53">
        <f>DEF!H16</f>
        <v>0</v>
      </c>
      <c r="Q137" s="53">
        <f>DEF!I16</f>
        <v>0</v>
      </c>
      <c r="R137" s="26">
        <f>DEF!J16</f>
      </c>
      <c r="S137" s="5">
        <f>DEF!C26</f>
        <v>0</v>
      </c>
      <c r="T137" s="5">
        <f>DEF!D26</f>
        <v>0</v>
      </c>
      <c r="U137" s="5">
        <f>DEF!E26</f>
        <v>0</v>
      </c>
      <c r="V137" s="5">
        <f>DEF!F26</f>
        <v>0</v>
      </c>
      <c r="W137" s="5">
        <f>DEF!G26</f>
        <v>0</v>
      </c>
      <c r="X137" s="5">
        <f>DEF!H26</f>
        <v>0</v>
      </c>
      <c r="Y137" s="5">
        <f>DEF!I26</f>
        <v>0</v>
      </c>
      <c r="Z137" s="26">
        <f>DEF!J26</f>
      </c>
      <c r="AA137" s="5">
        <f>DEF!C36</f>
        <v>0</v>
      </c>
      <c r="AB137" s="5">
        <f>DEF!D36</f>
        <v>0</v>
      </c>
      <c r="AC137" s="5">
        <f>DEF!E36</f>
        <v>0</v>
      </c>
      <c r="AD137" s="5">
        <f>DEF!F36</f>
        <v>0</v>
      </c>
      <c r="AE137" s="5">
        <f>DEF!G36</f>
        <v>0</v>
      </c>
      <c r="AF137" s="5">
        <f>DEF!H36</f>
        <v>0</v>
      </c>
      <c r="AG137" s="5">
        <f>DEF!I36</f>
        <v>0</v>
      </c>
      <c r="AH137" s="26">
        <f>DEF!J36</f>
      </c>
      <c r="AI137" s="86">
        <f t="shared" si="13"/>
        <v>0</v>
      </c>
    </row>
    <row r="138" spans="1:35" ht="13.5" thickBot="1">
      <c r="A138" s="2">
        <v>4</v>
      </c>
      <c r="B138" s="97" t="str">
        <f>('Manns.'!O8)</f>
        <v>----------------</v>
      </c>
      <c r="C138" s="8" t="s">
        <v>78</v>
      </c>
      <c r="D138" s="53">
        <f>DEF!C7</f>
        <v>0</v>
      </c>
      <c r="E138" s="53">
        <f>DEF!E7</f>
        <v>0</v>
      </c>
      <c r="F138" s="53">
        <f>DEF!F7</f>
        <v>0</v>
      </c>
      <c r="G138" s="53">
        <f>DEF!G7</f>
        <v>0</v>
      </c>
      <c r="H138" s="53">
        <f>DEF!H7</f>
        <v>0</v>
      </c>
      <c r="I138" s="53">
        <f>DEF!I7</f>
        <v>0</v>
      </c>
      <c r="J138" s="26">
        <f>DEF!J7</f>
      </c>
      <c r="K138" s="53">
        <f>DEF!C17</f>
        <v>0</v>
      </c>
      <c r="L138" s="53">
        <f>DEF!D17</f>
        <v>0</v>
      </c>
      <c r="M138" s="53">
        <f>DEF!E17</f>
        <v>0</v>
      </c>
      <c r="N138" s="53">
        <f>DEF!F17</f>
        <v>0</v>
      </c>
      <c r="O138" s="53">
        <f>DEF!G17</f>
        <v>0</v>
      </c>
      <c r="P138" s="53">
        <f>DEF!H17</f>
        <v>0</v>
      </c>
      <c r="Q138" s="53">
        <f>DEF!I17</f>
        <v>0</v>
      </c>
      <c r="R138" s="26">
        <f>DEF!J17</f>
      </c>
      <c r="S138" s="5">
        <f>DEF!C27</f>
        <v>0</v>
      </c>
      <c r="T138" s="5">
        <f>DEF!D27</f>
        <v>0</v>
      </c>
      <c r="U138" s="5">
        <f>DEF!E27</f>
        <v>0</v>
      </c>
      <c r="V138" s="5">
        <f>DEF!F27</f>
        <v>0</v>
      </c>
      <c r="W138" s="5">
        <f>DEF!G27</f>
        <v>0</v>
      </c>
      <c r="X138" s="5">
        <f>DEF!H27</f>
        <v>0</v>
      </c>
      <c r="Y138" s="5">
        <f>DEF!I27</f>
        <v>0</v>
      </c>
      <c r="Z138" s="26">
        <f>DEF!J27</f>
      </c>
      <c r="AA138" s="5">
        <f>DEF!C37</f>
        <v>0</v>
      </c>
      <c r="AB138" s="5">
        <f>DEF!D37</f>
        <v>0</v>
      </c>
      <c r="AC138" s="5">
        <f>DEF!E37</f>
        <v>0</v>
      </c>
      <c r="AD138" s="5">
        <f>DEF!F37</f>
        <v>0</v>
      </c>
      <c r="AE138" s="5">
        <f>DEF!G37</f>
        <v>0</v>
      </c>
      <c r="AF138" s="5">
        <f>DEF!H37</f>
        <v>0</v>
      </c>
      <c r="AG138" s="5">
        <f>DEF!I37</f>
        <v>0</v>
      </c>
      <c r="AH138" s="26">
        <f>DEF!J37</f>
      </c>
      <c r="AI138" s="86">
        <f t="shared" si="13"/>
        <v>0</v>
      </c>
    </row>
    <row r="139" spans="1:35" ht="13.5" thickBot="1">
      <c r="A139" s="4">
        <v>5</v>
      </c>
      <c r="B139" s="97" t="str">
        <f>('Manns.'!O9)</f>
        <v>----------------</v>
      </c>
      <c r="C139" s="8" t="s">
        <v>78</v>
      </c>
      <c r="D139" s="53">
        <f>DEF!C8</f>
        <v>0</v>
      </c>
      <c r="E139" s="53">
        <f>DEF!E8</f>
        <v>0</v>
      </c>
      <c r="F139" s="53">
        <f>DEF!F8</f>
        <v>0</v>
      </c>
      <c r="G139" s="53">
        <f>DEF!G8</f>
        <v>0</v>
      </c>
      <c r="H139" s="53">
        <f>DEF!H8</f>
        <v>0</v>
      </c>
      <c r="I139" s="53">
        <f>DEF!I8</f>
        <v>0</v>
      </c>
      <c r="J139" s="26">
        <f>DEF!J8</f>
      </c>
      <c r="K139" s="53">
        <f>DEF!C18</f>
        <v>0</v>
      </c>
      <c r="L139" s="53">
        <f>DEF!D18</f>
        <v>0</v>
      </c>
      <c r="M139" s="53">
        <f>DEF!E18</f>
        <v>0</v>
      </c>
      <c r="N139" s="53">
        <f>DEF!F18</f>
        <v>0</v>
      </c>
      <c r="O139" s="53">
        <f>DEF!G18</f>
        <v>0</v>
      </c>
      <c r="P139" s="53">
        <f>DEF!H18</f>
        <v>0</v>
      </c>
      <c r="Q139" s="53">
        <f>DEF!I18</f>
        <v>0</v>
      </c>
      <c r="R139" s="26">
        <f>DEF!J18</f>
      </c>
      <c r="S139" s="5">
        <f>DEF!C28</f>
        <v>0</v>
      </c>
      <c r="T139" s="5">
        <f>DEF!D28</f>
        <v>0</v>
      </c>
      <c r="U139" s="5">
        <f>DEF!E28</f>
        <v>0</v>
      </c>
      <c r="V139" s="5">
        <f>DEF!F28</f>
        <v>0</v>
      </c>
      <c r="W139" s="5">
        <f>DEF!G28</f>
        <v>0</v>
      </c>
      <c r="X139" s="5">
        <f>DEF!H28</f>
        <v>0</v>
      </c>
      <c r="Y139" s="5">
        <f>DEF!I28</f>
        <v>0</v>
      </c>
      <c r="Z139" s="26">
        <f>DEF!J28</f>
      </c>
      <c r="AA139" s="5">
        <f>DEF!C38</f>
        <v>0</v>
      </c>
      <c r="AB139" s="5">
        <f>DEF!D38</f>
        <v>0</v>
      </c>
      <c r="AC139" s="5">
        <f>DEF!E38</f>
        <v>0</v>
      </c>
      <c r="AD139" s="5">
        <f>DEF!F38</f>
        <v>0</v>
      </c>
      <c r="AE139" s="5">
        <f>DEF!G38</f>
        <v>0</v>
      </c>
      <c r="AF139" s="5">
        <f>DEF!H38</f>
        <v>0</v>
      </c>
      <c r="AG139" s="5">
        <f>DEF!I38</f>
        <v>0</v>
      </c>
      <c r="AH139" s="26">
        <f>DEF!J38</f>
      </c>
      <c r="AI139" s="86">
        <f t="shared" si="13"/>
        <v>0</v>
      </c>
    </row>
    <row r="140" spans="1:35" ht="13.5" thickBot="1">
      <c r="A140" s="2">
        <v>6</v>
      </c>
      <c r="B140" s="97" t="str">
        <f>('Manns.'!O10)</f>
        <v>----------------</v>
      </c>
      <c r="C140" s="8" t="s">
        <v>78</v>
      </c>
      <c r="D140" s="53">
        <f>DEF!C9</f>
        <v>0</v>
      </c>
      <c r="E140" s="53">
        <f>DEF!E9</f>
        <v>0</v>
      </c>
      <c r="F140" s="53">
        <f>DEF!F9</f>
        <v>0</v>
      </c>
      <c r="G140" s="53">
        <f>DEF!G9</f>
        <v>0</v>
      </c>
      <c r="H140" s="53">
        <f>DEF!H9</f>
        <v>0</v>
      </c>
      <c r="I140" s="53">
        <f>DEF!I9</f>
        <v>0</v>
      </c>
      <c r="J140" s="26">
        <f>DEF!J9</f>
      </c>
      <c r="K140" s="53">
        <f>DEF!C19</f>
        <v>0</v>
      </c>
      <c r="L140" s="53">
        <f>DEF!D19</f>
        <v>0</v>
      </c>
      <c r="M140" s="53">
        <f>DEF!E19</f>
        <v>0</v>
      </c>
      <c r="N140" s="53">
        <f>DEF!F19</f>
        <v>0</v>
      </c>
      <c r="O140" s="53">
        <f>DEF!G19</f>
        <v>0</v>
      </c>
      <c r="P140" s="53">
        <f>DEF!H19</f>
        <v>0</v>
      </c>
      <c r="Q140" s="53">
        <f>DEF!I19</f>
        <v>0</v>
      </c>
      <c r="R140" s="26">
        <f>DEF!J19</f>
      </c>
      <c r="S140" s="5">
        <f>DEF!C29</f>
        <v>0</v>
      </c>
      <c r="T140" s="5">
        <f>DEF!D29</f>
        <v>0</v>
      </c>
      <c r="U140" s="5">
        <f>DEF!E29</f>
        <v>0</v>
      </c>
      <c r="V140" s="5">
        <f>DEF!F29</f>
        <v>0</v>
      </c>
      <c r="W140" s="5">
        <f>DEF!G29</f>
        <v>0</v>
      </c>
      <c r="X140" s="5">
        <f>DEF!H29</f>
        <v>0</v>
      </c>
      <c r="Y140" s="5">
        <f>DEF!I29</f>
        <v>0</v>
      </c>
      <c r="Z140" s="26">
        <f>DEF!J29</f>
      </c>
      <c r="AA140" s="5">
        <f>DEF!C39</f>
        <v>0</v>
      </c>
      <c r="AB140" s="5">
        <f>DEF!D39</f>
        <v>0</v>
      </c>
      <c r="AC140" s="5">
        <f>DEF!E39</f>
        <v>0</v>
      </c>
      <c r="AD140" s="5">
        <f>DEF!F39</f>
        <v>0</v>
      </c>
      <c r="AE140" s="5">
        <f>DEF!G39</f>
        <v>0</v>
      </c>
      <c r="AF140" s="5">
        <f>DEF!H39</f>
        <v>0</v>
      </c>
      <c r="AG140" s="5">
        <f>DEF!I39</f>
        <v>0</v>
      </c>
      <c r="AH140" s="26">
        <f>DEF!J39</f>
      </c>
      <c r="AI140" s="86">
        <f t="shared" si="13"/>
        <v>0</v>
      </c>
    </row>
    <row r="141" spans="1:35" ht="21" thickBot="1">
      <c r="A141" s="192" t="s">
        <v>8</v>
      </c>
      <c r="B141" s="193"/>
      <c r="C141" s="194"/>
      <c r="D141" s="188" t="str">
        <f>IF(COUNT(J135:J140)&gt;0,IF(COUNT(J135:J140)&gt;In_Wertung,LARGE(J135:J140,1)+LARGE(J135:J140,2)+LARGE(J135:J140,3)+IF(In_Wertung=4,LARGE(J135:J140,4),0),SUM(J135:J140))," ")</f>
        <v> </v>
      </c>
      <c r="E141" s="189"/>
      <c r="F141" s="189"/>
      <c r="G141" s="189"/>
      <c r="H141" s="189"/>
      <c r="I141" s="189"/>
      <c r="J141" s="176"/>
      <c r="K141" s="188" t="str">
        <f>IF(COUNT(R135:R140)&gt;0,IF(COUNT(R135:R140)&gt;In_Wertung,LARGE(R135:R140,1)+LARGE(R135:R140,2)+LARGE(R135:R140,3)+IF(In_Wertung=4,LARGE(R135:R140,4),0),SUM(R135:R140))," ")</f>
        <v> </v>
      </c>
      <c r="L141" s="189"/>
      <c r="M141" s="189"/>
      <c r="N141" s="189"/>
      <c r="O141" s="189"/>
      <c r="P141" s="189"/>
      <c r="Q141" s="189"/>
      <c r="R141" s="176"/>
      <c r="S141" s="188" t="str">
        <f>IF(COUNT(Z135:Z140)&gt;0,IF(COUNT(Z135:Z140)&gt;In_Wertung,LARGE(Z135:Z140,1)+LARGE(Z135:Z140,2)+LARGE(Z135:Z140,3)+IF(In_Wertung=4,LARGE(Z135:Z140,4),0),SUM(Z135:Z140))," ")</f>
        <v> </v>
      </c>
      <c r="T141" s="189"/>
      <c r="U141" s="189"/>
      <c r="V141" s="189"/>
      <c r="W141" s="189"/>
      <c r="X141" s="189"/>
      <c r="Y141" s="189"/>
      <c r="Z141" s="176"/>
      <c r="AA141" s="188" t="str">
        <f>IF(COUNT(AH135:AH140)&gt;0,IF(COUNT(AH135:AH140)&gt;In_Wertung,LARGE(AH135:AH140,1)+LARGE(AH135:AH140,2)+LARGE(AH135:AH140,3)+IF(In_Wertung=4,LARGE(AH135:AH140,4),0),SUM(AH135:AH140))," ")</f>
        <v> </v>
      </c>
      <c r="AB141" s="189"/>
      <c r="AC141" s="189"/>
      <c r="AD141" s="189"/>
      <c r="AE141" s="189"/>
      <c r="AF141" s="189"/>
      <c r="AG141" s="189"/>
      <c r="AH141" s="176"/>
      <c r="AI141" s="87">
        <f>IF(COUNT(D135:AH141)&gt;0,SUM(D141:AH141),"")</f>
        <v>0</v>
      </c>
    </row>
  </sheetData>
  <sheetProtection selectLockedCells="1" selectUnlockedCells="1"/>
  <mergeCells count="177">
    <mergeCell ref="D61:J61"/>
    <mergeCell ref="AI83:AI84"/>
    <mergeCell ref="AJ83:AJ84"/>
    <mergeCell ref="D91:J91"/>
    <mergeCell ref="S91:Z91"/>
    <mergeCell ref="S83:Z83"/>
    <mergeCell ref="D83:I83"/>
    <mergeCell ref="K83:R83"/>
    <mergeCell ref="K91:R91"/>
    <mergeCell ref="D81:J81"/>
    <mergeCell ref="K81:R81"/>
    <mergeCell ref="A91:C91"/>
    <mergeCell ref="D73:I73"/>
    <mergeCell ref="A73:B74"/>
    <mergeCell ref="A83:B84"/>
    <mergeCell ref="A81:C81"/>
    <mergeCell ref="C83:C84"/>
    <mergeCell ref="D51:J51"/>
    <mergeCell ref="A63:B64"/>
    <mergeCell ref="AA61:AH61"/>
    <mergeCell ref="AA71:AH71"/>
    <mergeCell ref="K61:R61"/>
    <mergeCell ref="AA63:AH63"/>
    <mergeCell ref="D63:I63"/>
    <mergeCell ref="D71:J71"/>
    <mergeCell ref="K63:R63"/>
    <mergeCell ref="A61:C61"/>
    <mergeCell ref="A51:C51"/>
    <mergeCell ref="C63:C64"/>
    <mergeCell ref="AJ73:AJ74"/>
    <mergeCell ref="S71:Z71"/>
    <mergeCell ref="K71:R71"/>
    <mergeCell ref="K73:R73"/>
    <mergeCell ref="AI73:AI74"/>
    <mergeCell ref="A71:C71"/>
    <mergeCell ref="C73:C74"/>
    <mergeCell ref="AA73:AH73"/>
    <mergeCell ref="AJ53:AJ54"/>
    <mergeCell ref="AI53:AI54"/>
    <mergeCell ref="A53:B54"/>
    <mergeCell ref="D53:I53"/>
    <mergeCell ref="K53:R53"/>
    <mergeCell ref="AA53:AH53"/>
    <mergeCell ref="C53:C54"/>
    <mergeCell ref="AJ63:AJ64"/>
    <mergeCell ref="S31:Z31"/>
    <mergeCell ref="AI33:AI34"/>
    <mergeCell ref="AJ23:AJ24"/>
    <mergeCell ref="AA41:AH41"/>
    <mergeCell ref="S33:Z33"/>
    <mergeCell ref="AI23:AI24"/>
    <mergeCell ref="AJ33:AJ34"/>
    <mergeCell ref="AI63:AI64"/>
    <mergeCell ref="S63:Z63"/>
    <mergeCell ref="AJ3:AJ4"/>
    <mergeCell ref="AI3:AI4"/>
    <mergeCell ref="K33:R33"/>
    <mergeCell ref="S23:Z23"/>
    <mergeCell ref="S21:Z21"/>
    <mergeCell ref="AJ13:AJ14"/>
    <mergeCell ref="S3:Z3"/>
    <mergeCell ref="AI13:AI14"/>
    <mergeCell ref="AA13:AH13"/>
    <mergeCell ref="AA3:AH3"/>
    <mergeCell ref="A43:B44"/>
    <mergeCell ref="A33:B34"/>
    <mergeCell ref="S11:Z11"/>
    <mergeCell ref="AI43:AI44"/>
    <mergeCell ref="A31:C31"/>
    <mergeCell ref="C23:C24"/>
    <mergeCell ref="A41:C41"/>
    <mergeCell ref="AA11:AH11"/>
    <mergeCell ref="D43:I43"/>
    <mergeCell ref="C43:C44"/>
    <mergeCell ref="AJ43:AJ44"/>
    <mergeCell ref="D13:I13"/>
    <mergeCell ref="AA23:AH23"/>
    <mergeCell ref="S41:Z41"/>
    <mergeCell ref="AA33:AH33"/>
    <mergeCell ref="S43:Z43"/>
    <mergeCell ref="D41:J41"/>
    <mergeCell ref="D31:J31"/>
    <mergeCell ref="D23:I23"/>
    <mergeCell ref="AA21:AH21"/>
    <mergeCell ref="D33:I33"/>
    <mergeCell ref="C33:C34"/>
    <mergeCell ref="S13:Z13"/>
    <mergeCell ref="AA31:AH31"/>
    <mergeCell ref="A21:C21"/>
    <mergeCell ref="D21:J21"/>
    <mergeCell ref="K31:R31"/>
    <mergeCell ref="C13:C14"/>
    <mergeCell ref="D11:J11"/>
    <mergeCell ref="A11:C11"/>
    <mergeCell ref="A23:B24"/>
    <mergeCell ref="A13:B14"/>
    <mergeCell ref="K3:R3"/>
    <mergeCell ref="K21:R21"/>
    <mergeCell ref="K23:R23"/>
    <mergeCell ref="A3:B4"/>
    <mergeCell ref="D3:I3"/>
    <mergeCell ref="C3:C4"/>
    <mergeCell ref="K43:R43"/>
    <mergeCell ref="K41:R41"/>
    <mergeCell ref="S51:Z51"/>
    <mergeCell ref="S53:Z53"/>
    <mergeCell ref="K51:R51"/>
    <mergeCell ref="AA43:AH43"/>
    <mergeCell ref="AA51:AH51"/>
    <mergeCell ref="S81:Z81"/>
    <mergeCell ref="AA91:AH91"/>
    <mergeCell ref="AA83:AH83"/>
    <mergeCell ref="S73:Z73"/>
    <mergeCell ref="S61:Z61"/>
    <mergeCell ref="C103:C104"/>
    <mergeCell ref="D103:I103"/>
    <mergeCell ref="K103:R103"/>
    <mergeCell ref="S93:Z93"/>
    <mergeCell ref="D93:I93"/>
    <mergeCell ref="K93:R93"/>
    <mergeCell ref="AA93:AH93"/>
    <mergeCell ref="AA81:AH81"/>
    <mergeCell ref="AI93:AI94"/>
    <mergeCell ref="A101:C101"/>
    <mergeCell ref="D101:J101"/>
    <mergeCell ref="K101:R101"/>
    <mergeCell ref="S101:Z101"/>
    <mergeCell ref="AA101:AH101"/>
    <mergeCell ref="A93:B94"/>
    <mergeCell ref="C93:C94"/>
    <mergeCell ref="D113:I113"/>
    <mergeCell ref="K113:R113"/>
    <mergeCell ref="S103:Z103"/>
    <mergeCell ref="AI103:AI104"/>
    <mergeCell ref="AA111:AH111"/>
    <mergeCell ref="AA103:AH103"/>
    <mergeCell ref="AA113:AH113"/>
    <mergeCell ref="A111:C111"/>
    <mergeCell ref="D111:J111"/>
    <mergeCell ref="K111:R111"/>
    <mergeCell ref="S111:Z111"/>
    <mergeCell ref="S123:Z123"/>
    <mergeCell ref="A123:B124"/>
    <mergeCell ref="C123:C124"/>
    <mergeCell ref="D123:I123"/>
    <mergeCell ref="K123:R123"/>
    <mergeCell ref="AA141:AH141"/>
    <mergeCell ref="A133:B134"/>
    <mergeCell ref="C133:C134"/>
    <mergeCell ref="D133:I133"/>
    <mergeCell ref="K133:R133"/>
    <mergeCell ref="S133:Z133"/>
    <mergeCell ref="A141:C141"/>
    <mergeCell ref="D141:J141"/>
    <mergeCell ref="K141:R141"/>
    <mergeCell ref="S141:Z141"/>
    <mergeCell ref="A131:C131"/>
    <mergeCell ref="D131:J131"/>
    <mergeCell ref="K131:R131"/>
    <mergeCell ref="S131:Z131"/>
    <mergeCell ref="K11:R11"/>
    <mergeCell ref="K13:R13"/>
    <mergeCell ref="S121:Z121"/>
    <mergeCell ref="A121:C121"/>
    <mergeCell ref="D121:J121"/>
    <mergeCell ref="K121:R121"/>
    <mergeCell ref="A103:B104"/>
    <mergeCell ref="S113:Z113"/>
    <mergeCell ref="A113:B114"/>
    <mergeCell ref="C113:C114"/>
    <mergeCell ref="AI133:AI134"/>
    <mergeCell ref="AI123:AI124"/>
    <mergeCell ref="AA133:AH133"/>
    <mergeCell ref="AI113:AI114"/>
    <mergeCell ref="AA131:AH131"/>
    <mergeCell ref="AA123:AH123"/>
    <mergeCell ref="AA121:AH121"/>
  </mergeCells>
  <dataValidations count="1">
    <dataValidation errorStyle="warning" type="list" allowBlank="1" showInputMessage="1" showErrorMessage="1" sqref="B25:B30 B75:B80 B95:B100 B5:B10 B15:B20 B35:B40 B45:B50 B65:B70 B125:B130 B115:B120 B85:B90 B105:B110 B135:B140 B55:B60">
      <formula1>Heimturnerinnen</formula1>
    </dataValidation>
  </dataValidations>
  <printOptions horizontalCentered="1"/>
  <pageMargins left="0.3937007874015748" right="0.3937007874015748" top="1.1811023622047245" bottom="0.15748031496062992" header="0.5118110236220472" footer="0"/>
  <pageSetup fitToWidth="6" horizontalDpi="600" verticalDpi="600" orientation="landscape" paperSize="9" scale="48" r:id="rId1"/>
  <headerFooter alignWithMargins="0">
    <oddHeader>&amp;C&amp;"Arial,Fett"&amp;72 7. Gottlieb-Daimler-Cup 2009&amp;R&amp;"Arial,Fett"&amp;12Schorndorf, den &amp;D</oddHeader>
    <oddFooter>&amp;C&amp;A</oddFooter>
  </headerFooter>
  <rowBreaks count="1" manualBreakCount="1">
    <brk id="71" max="3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4"/>
  <sheetViews>
    <sheetView zoomScale="78" zoomScaleNormal="78" workbookViewId="0" topLeftCell="A16">
      <selection activeCell="B10" sqref="B10"/>
    </sheetView>
  </sheetViews>
  <sheetFormatPr defaultColWidth="11.421875" defaultRowHeight="12.75"/>
  <cols>
    <col min="1" max="1" width="8.28125" style="0" customWidth="1"/>
    <col min="2" max="2" width="31.8515625" style="0" customWidth="1"/>
    <col min="3" max="3" width="38.57421875" style="0" customWidth="1"/>
    <col min="4" max="10" width="10.7109375" style="0" customWidth="1"/>
    <col min="11" max="11" width="14.7109375" style="0" customWidth="1"/>
    <col min="13" max="13" width="11.421875" style="158" customWidth="1"/>
  </cols>
  <sheetData>
    <row r="1" spans="1:12" ht="24.75" customHeight="1">
      <c r="A1" s="209" t="s">
        <v>43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1" ht="21" customHeight="1">
      <c r="A2" s="178" t="s">
        <v>19</v>
      </c>
      <c r="B2" s="178"/>
      <c r="C2" s="34"/>
      <c r="D2" s="76"/>
      <c r="E2" s="76"/>
      <c r="F2" s="76"/>
      <c r="G2" s="76"/>
      <c r="H2" s="76"/>
      <c r="I2" s="76"/>
      <c r="J2" s="76"/>
      <c r="K2" s="74"/>
    </row>
    <row r="3" spans="1:12" ht="21" customHeight="1" thickBot="1">
      <c r="A3" s="30" t="s">
        <v>10</v>
      </c>
      <c r="B3" s="32" t="s">
        <v>15</v>
      </c>
      <c r="C3" s="37" t="s">
        <v>16</v>
      </c>
      <c r="D3" s="54" t="s">
        <v>33</v>
      </c>
      <c r="E3" s="54" t="s">
        <v>34</v>
      </c>
      <c r="F3" s="54" t="s">
        <v>1</v>
      </c>
      <c r="G3" s="54" t="s">
        <v>2</v>
      </c>
      <c r="H3" s="54" t="s">
        <v>3</v>
      </c>
      <c r="I3" s="54" t="s">
        <v>4</v>
      </c>
      <c r="J3" s="54" t="s">
        <v>31</v>
      </c>
      <c r="K3" s="54" t="s">
        <v>32</v>
      </c>
      <c r="L3" s="54" t="s">
        <v>32</v>
      </c>
    </row>
    <row r="4" spans="1:14" ht="15" customHeight="1" thickBot="1">
      <c r="A4" s="211">
        <f>IF(COUNT(K4)&gt;0,RANK(L4,$L$4:$L$19),"")</f>
        <v>3</v>
      </c>
      <c r="B4" s="46" t="str">
        <f>Liste!$B$6</f>
        <v>Rachel Waddigton</v>
      </c>
      <c r="C4" s="38" t="s">
        <v>118</v>
      </c>
      <c r="D4" s="44">
        <v>4.2</v>
      </c>
      <c r="E4" s="70">
        <v>10</v>
      </c>
      <c r="F4" s="44">
        <v>2</v>
      </c>
      <c r="G4" s="44">
        <v>1.9</v>
      </c>
      <c r="H4" s="44"/>
      <c r="I4" s="44"/>
      <c r="J4" s="44"/>
      <c r="K4" s="57">
        <f aca="true" t="shared" si="0" ref="K4:K19">IF(COUNT(F4:I4)=0,"",IF(COUNT(F4:I4)&lt;4,ROUND(D4-J4+(E4-(SUM(F4:I4)/COUNT(F4:I4))),RStellen),ROUND((D4-J4+(E4-((LARGE(F4:I4,2)+LARGE(F4:I4,3))/2))),RStellen)))</f>
        <v>12.25</v>
      </c>
      <c r="L4" s="213">
        <f>AVERAGE(K4:K5)</f>
        <v>11.675</v>
      </c>
      <c r="M4" s="158">
        <f>ROUND(L4,3)</f>
        <v>11.675</v>
      </c>
      <c r="N4">
        <f>IF(COUNT(X4)&gt;0,RANK(M4,$M$4:$M$19),"")</f>
      </c>
    </row>
    <row r="5" spans="1:12" ht="15" customHeight="1" thickBot="1">
      <c r="A5" s="212"/>
      <c r="B5" s="46"/>
      <c r="C5" s="38"/>
      <c r="D5" s="44">
        <v>3</v>
      </c>
      <c r="E5" s="70">
        <v>10</v>
      </c>
      <c r="F5" s="44">
        <v>1.8</v>
      </c>
      <c r="G5" s="44">
        <v>2</v>
      </c>
      <c r="H5" s="44"/>
      <c r="I5" s="44"/>
      <c r="J5" s="44"/>
      <c r="K5" s="57">
        <f t="shared" si="0"/>
        <v>11.1</v>
      </c>
      <c r="L5" s="214"/>
    </row>
    <row r="6" spans="1:14" ht="15" customHeight="1" thickBot="1">
      <c r="A6" s="211">
        <f>IF(COUNT(K6)&gt;0,RANK(L6,$L$4:$L$19),"")</f>
        <v>5</v>
      </c>
      <c r="B6" s="60" t="str">
        <f>Liste!$B$7</f>
        <v>Jessica Bond</v>
      </c>
      <c r="C6" s="60" t="s">
        <v>118</v>
      </c>
      <c r="D6" s="43">
        <v>4.2</v>
      </c>
      <c r="E6" s="43">
        <v>10</v>
      </c>
      <c r="F6" s="43">
        <v>2.3</v>
      </c>
      <c r="G6" s="43">
        <v>2.2</v>
      </c>
      <c r="H6" s="43"/>
      <c r="I6" s="43"/>
      <c r="J6" s="43"/>
      <c r="K6" s="56">
        <f t="shared" si="0"/>
        <v>11.95</v>
      </c>
      <c r="L6" s="213">
        <f>AVERAGE(K6:K7)</f>
        <v>11.25</v>
      </c>
      <c r="M6" s="158">
        <f>ROUND(L6,3)</f>
        <v>11.25</v>
      </c>
      <c r="N6">
        <f>IF(COUNT(X6)&gt;0,RANK(M6,$M$4:$M$19),"")</f>
      </c>
    </row>
    <row r="7" spans="1:12" ht="15" customHeight="1" thickBot="1">
      <c r="A7" s="212"/>
      <c r="B7" s="60"/>
      <c r="C7" s="60"/>
      <c r="D7" s="43">
        <v>2.4</v>
      </c>
      <c r="E7" s="43">
        <v>10</v>
      </c>
      <c r="F7" s="43">
        <v>1.8</v>
      </c>
      <c r="G7" s="43">
        <v>1.9</v>
      </c>
      <c r="H7" s="43"/>
      <c r="I7" s="43"/>
      <c r="J7" s="43"/>
      <c r="K7" s="56">
        <f t="shared" si="0"/>
        <v>10.55</v>
      </c>
      <c r="L7" s="214"/>
    </row>
    <row r="8" spans="1:14" ht="15" customHeight="1" thickBot="1">
      <c r="A8" s="211">
        <f>IF(COUNT(K8)&gt;0,RANK(L8,$L$4:$L$19),"")</f>
        <v>2</v>
      </c>
      <c r="B8" s="46" t="str">
        <f>Liste!$B$35</f>
        <v>Veronika Veisová</v>
      </c>
      <c r="C8" s="46" t="s">
        <v>51</v>
      </c>
      <c r="D8" s="44">
        <v>4.2</v>
      </c>
      <c r="E8" s="44">
        <v>10</v>
      </c>
      <c r="F8" s="44">
        <v>1.9</v>
      </c>
      <c r="G8" s="44">
        <v>2.1</v>
      </c>
      <c r="H8" s="44"/>
      <c r="I8" s="44"/>
      <c r="J8" s="44"/>
      <c r="K8" s="57">
        <f t="shared" si="0"/>
        <v>12.2</v>
      </c>
      <c r="L8" s="213">
        <f>AVERAGE(K8:K9)</f>
        <v>11.825</v>
      </c>
      <c r="M8" s="158">
        <f>AVERAGE(K8,K9)</f>
        <v>11.825</v>
      </c>
      <c r="N8">
        <f>IF(COUNT(X8)&gt;0,RANK(M8,$M$4:$M$19),"")</f>
      </c>
    </row>
    <row r="9" spans="1:12" ht="15" customHeight="1" thickBot="1">
      <c r="A9" s="212"/>
      <c r="B9" s="46"/>
      <c r="C9" s="46"/>
      <c r="D9" s="44">
        <v>4</v>
      </c>
      <c r="E9" s="44">
        <v>10</v>
      </c>
      <c r="F9" s="44">
        <v>2.4</v>
      </c>
      <c r="G9" s="44">
        <v>2.7</v>
      </c>
      <c r="H9" s="44"/>
      <c r="I9" s="44"/>
      <c r="J9" s="44"/>
      <c r="K9" s="57">
        <f t="shared" si="0"/>
        <v>11.45</v>
      </c>
      <c r="L9" s="186"/>
    </row>
    <row r="10" spans="1:14" ht="15" customHeight="1" thickBot="1">
      <c r="A10" s="211">
        <f>IF(COUNT(K10)&gt;0,RANK(L10,$L$4:$L$19),"")</f>
        <v>4</v>
      </c>
      <c r="B10" s="60" t="str">
        <f>Liste!$B$86</f>
        <v>Carina Rettensteiner</v>
      </c>
      <c r="C10" s="60" t="s">
        <v>117</v>
      </c>
      <c r="D10" s="43">
        <v>4.2</v>
      </c>
      <c r="E10" s="43">
        <v>10</v>
      </c>
      <c r="F10" s="43">
        <v>2.6</v>
      </c>
      <c r="G10" s="43">
        <v>2.3</v>
      </c>
      <c r="H10" s="43"/>
      <c r="I10" s="43"/>
      <c r="J10" s="43"/>
      <c r="K10" s="56">
        <f t="shared" si="0"/>
        <v>11.75</v>
      </c>
      <c r="L10" s="213">
        <f>AVERAGE(K10:K11)</f>
        <v>11.275</v>
      </c>
      <c r="M10" s="158">
        <f>AVERAGE(K10,K11)</f>
        <v>11.275</v>
      </c>
      <c r="N10">
        <f>IF(COUNT(X10)&gt;0,RANK(M10,$M$4:$M$19),"")</f>
      </c>
    </row>
    <row r="11" spans="1:12" ht="15" customHeight="1" thickBot="1">
      <c r="A11" s="212"/>
      <c r="B11" s="60"/>
      <c r="C11" s="60"/>
      <c r="D11" s="43">
        <v>2.4</v>
      </c>
      <c r="E11" s="43">
        <v>10</v>
      </c>
      <c r="F11" s="43">
        <v>1.7</v>
      </c>
      <c r="G11" s="43">
        <v>1.5</v>
      </c>
      <c r="H11" s="43"/>
      <c r="I11" s="43"/>
      <c r="J11" s="43"/>
      <c r="K11" s="56">
        <f t="shared" si="0"/>
        <v>10.8</v>
      </c>
      <c r="L11" s="186"/>
    </row>
    <row r="12" spans="1:14" ht="15" customHeight="1" thickBot="1">
      <c r="A12" s="211">
        <f>IF(COUNT(K12)&gt;0,RANK(L12,$L$4:$L$19),"")</f>
        <v>1</v>
      </c>
      <c r="B12" s="46" t="str">
        <f>Liste!$B$87</f>
        <v>Szimonetta Lehota</v>
      </c>
      <c r="C12" s="38" t="s">
        <v>52</v>
      </c>
      <c r="D12" s="63">
        <v>4.4</v>
      </c>
      <c r="E12" s="71">
        <v>10</v>
      </c>
      <c r="F12" s="63">
        <v>2.2</v>
      </c>
      <c r="G12" s="63">
        <v>2.4</v>
      </c>
      <c r="H12" s="63"/>
      <c r="I12" s="63"/>
      <c r="J12" s="63"/>
      <c r="K12" s="57">
        <f t="shared" si="0"/>
        <v>12.1</v>
      </c>
      <c r="L12" s="213">
        <f>AVERAGE(K12:K13)</f>
        <v>12.45</v>
      </c>
      <c r="M12" s="158">
        <f>AVERAGE(K12,K13)</f>
        <v>12.45</v>
      </c>
      <c r="N12">
        <f>IF(COUNT(X12)&gt;0,RANK(M12,$M$4:$M$19),"")</f>
      </c>
    </row>
    <row r="13" spans="1:12" ht="15" customHeight="1" thickBot="1">
      <c r="A13" s="212"/>
      <c r="B13" s="46"/>
      <c r="C13" s="38"/>
      <c r="D13" s="63">
        <v>4.2</v>
      </c>
      <c r="E13" s="71">
        <v>10</v>
      </c>
      <c r="F13" s="63">
        <v>1.4</v>
      </c>
      <c r="G13" s="63">
        <v>1.4</v>
      </c>
      <c r="H13" s="63"/>
      <c r="I13" s="63"/>
      <c r="J13" s="63"/>
      <c r="K13" s="57">
        <f t="shared" si="0"/>
        <v>12.8</v>
      </c>
      <c r="L13" s="186"/>
    </row>
    <row r="14" spans="1:13" ht="15" customHeight="1" thickBot="1">
      <c r="A14" s="211">
        <f>IF(COUNT(K14)&gt;0,RANK(L14,$L$4:$L$19),"")</f>
        <v>6</v>
      </c>
      <c r="B14" s="60"/>
      <c r="C14" s="60"/>
      <c r="D14" s="43"/>
      <c r="E14" s="43">
        <v>0</v>
      </c>
      <c r="F14" s="43">
        <v>0</v>
      </c>
      <c r="G14" s="43"/>
      <c r="H14" s="43"/>
      <c r="I14" s="43"/>
      <c r="J14" s="43"/>
      <c r="K14" s="56">
        <f t="shared" si="0"/>
        <v>0</v>
      </c>
      <c r="L14" s="213">
        <f>AVERAGE(K14:K15)</f>
        <v>0</v>
      </c>
      <c r="M14" s="158">
        <f>AVERAGE(K14,K15)</f>
        <v>0</v>
      </c>
    </row>
    <row r="15" spans="1:12" ht="15" customHeight="1" thickBot="1">
      <c r="A15" s="212"/>
      <c r="B15" s="60"/>
      <c r="C15" s="60"/>
      <c r="D15" s="43"/>
      <c r="E15" s="72">
        <v>0</v>
      </c>
      <c r="F15" s="43">
        <v>0</v>
      </c>
      <c r="G15" s="43"/>
      <c r="H15" s="43"/>
      <c r="I15" s="43"/>
      <c r="J15" s="43"/>
      <c r="K15" s="56">
        <f t="shared" si="0"/>
        <v>0</v>
      </c>
      <c r="L15" s="186"/>
    </row>
    <row r="16" spans="1:14" ht="15" customHeight="1" thickBot="1">
      <c r="A16" s="211">
        <f>IF(COUNT(K16)&gt;0,RANK(L16,$L$4:$L$19),"")</f>
        <v>6</v>
      </c>
      <c r="B16" s="46"/>
      <c r="C16" s="38"/>
      <c r="D16" s="63"/>
      <c r="E16" s="71">
        <v>0</v>
      </c>
      <c r="F16" s="63">
        <v>0</v>
      </c>
      <c r="G16" s="63"/>
      <c r="H16" s="63"/>
      <c r="I16" s="63"/>
      <c r="J16" s="63"/>
      <c r="K16" s="57">
        <f t="shared" si="0"/>
        <v>0</v>
      </c>
      <c r="L16" s="213">
        <f>AVERAGE(K16:K17)</f>
        <v>0</v>
      </c>
      <c r="M16" s="158">
        <f>AVERAGE(K16,K17)</f>
        <v>0</v>
      </c>
      <c r="N16">
        <f>IF(COUNT(X16)&gt;0,RANK(M16,$M$4:$M$19),"")</f>
      </c>
    </row>
    <row r="17" spans="1:12" ht="15" customHeight="1" thickBot="1">
      <c r="A17" s="212"/>
      <c r="B17" s="46"/>
      <c r="C17" s="38"/>
      <c r="D17" s="63"/>
      <c r="E17" s="71">
        <v>0</v>
      </c>
      <c r="F17" s="63">
        <v>0</v>
      </c>
      <c r="G17" s="63"/>
      <c r="H17" s="63"/>
      <c r="I17" s="63"/>
      <c r="J17" s="63"/>
      <c r="K17" s="57">
        <f t="shared" si="0"/>
        <v>0</v>
      </c>
      <c r="L17" s="186"/>
    </row>
    <row r="18" spans="1:14" ht="15" customHeight="1" thickBot="1">
      <c r="A18" s="211">
        <f>IF(COUNT(K18)&gt;0,RANK(L18,$L$4:$L$19),"")</f>
        <v>6</v>
      </c>
      <c r="B18" s="60"/>
      <c r="C18" s="60"/>
      <c r="D18" s="43"/>
      <c r="E18" s="43">
        <v>0</v>
      </c>
      <c r="F18" s="43">
        <v>0</v>
      </c>
      <c r="G18" s="43"/>
      <c r="H18" s="43"/>
      <c r="I18" s="43"/>
      <c r="J18" s="43"/>
      <c r="K18" s="56">
        <f t="shared" si="0"/>
        <v>0</v>
      </c>
      <c r="L18" s="213">
        <f>AVERAGE(K18:K19)</f>
        <v>0</v>
      </c>
      <c r="M18" s="158">
        <f>AVERAGE(K18,K19)</f>
        <v>0</v>
      </c>
      <c r="N18">
        <f>IF(COUNT(X18)&gt;0,RANK(M18,$M$4:$M$19),"")</f>
      </c>
    </row>
    <row r="19" spans="1:12" ht="15" customHeight="1" thickBot="1">
      <c r="A19" s="212"/>
      <c r="B19" s="60"/>
      <c r="C19" s="60"/>
      <c r="D19" s="43"/>
      <c r="E19" s="72">
        <v>0</v>
      </c>
      <c r="F19" s="43">
        <v>0</v>
      </c>
      <c r="G19" s="43"/>
      <c r="H19" s="43"/>
      <c r="I19" s="43"/>
      <c r="J19" s="43"/>
      <c r="K19" s="56">
        <f t="shared" si="0"/>
        <v>0</v>
      </c>
      <c r="L19" s="186"/>
    </row>
    <row r="20" spans="1:11" ht="24.75" customHeight="1">
      <c r="A20" s="209" t="s">
        <v>44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</row>
    <row r="21" spans="1:2" ht="21" customHeight="1">
      <c r="A21" s="178" t="s">
        <v>19</v>
      </c>
      <c r="B21" s="178"/>
    </row>
    <row r="22" spans="1:12" ht="21" customHeight="1" thickBot="1">
      <c r="A22" s="30" t="s">
        <v>10</v>
      </c>
      <c r="B22" s="32" t="s">
        <v>15</v>
      </c>
      <c r="C22" s="37" t="s">
        <v>16</v>
      </c>
      <c r="D22" s="54" t="s">
        <v>33</v>
      </c>
      <c r="E22" s="54" t="s">
        <v>34</v>
      </c>
      <c r="F22" s="54" t="s">
        <v>1</v>
      </c>
      <c r="G22" s="54" t="s">
        <v>2</v>
      </c>
      <c r="H22" s="54" t="s">
        <v>3</v>
      </c>
      <c r="I22" s="54" t="s">
        <v>4</v>
      </c>
      <c r="J22" s="54" t="s">
        <v>31</v>
      </c>
      <c r="K22" s="54" t="s">
        <v>32</v>
      </c>
      <c r="L22" s="54" t="s">
        <v>32</v>
      </c>
    </row>
    <row r="23" spans="1:13" ht="15" customHeight="1" thickBot="1">
      <c r="A23" s="211">
        <f>IF(COUNT(K23)&gt;0,RANK(L23,$L$23:$L$38),"")</f>
        <v>2</v>
      </c>
      <c r="B23" s="46" t="str">
        <f>Liste!$B$20</f>
        <v>Rahel Amaker</v>
      </c>
      <c r="C23" s="38" t="s">
        <v>46</v>
      </c>
      <c r="D23" s="44">
        <v>4</v>
      </c>
      <c r="E23" s="70">
        <v>10</v>
      </c>
      <c r="F23" s="44">
        <v>1.8</v>
      </c>
      <c r="G23" s="44">
        <v>2.1</v>
      </c>
      <c r="H23" s="44"/>
      <c r="I23" s="44"/>
      <c r="J23" s="44"/>
      <c r="K23" s="57">
        <f aca="true" t="shared" si="1" ref="K23:K38">IF(COUNT(F23:I23)=0,"",IF(COUNT(F23:I23)&lt;4,ROUND(D23-J23+(E23-(SUM(F23:I23)/COUNT(F23:I23))),RStellen),ROUND((D23-J23+(E23-((LARGE(F23:I23,2)+LARGE(F23:I23,3))/2))),RStellen)))</f>
        <v>12.05</v>
      </c>
      <c r="L23" s="213">
        <f>AVERAGE(K23:K24)</f>
        <v>12.225000000000001</v>
      </c>
      <c r="M23" s="158">
        <f>AVERAGE(K23,K24)</f>
        <v>12.225000000000001</v>
      </c>
    </row>
    <row r="24" spans="1:12" ht="15" customHeight="1" thickBot="1">
      <c r="A24" s="212"/>
      <c r="B24" s="46"/>
      <c r="C24" s="38"/>
      <c r="D24" s="44">
        <v>4.2</v>
      </c>
      <c r="E24" s="70">
        <v>10</v>
      </c>
      <c r="F24" s="44">
        <v>1.9</v>
      </c>
      <c r="G24" s="44">
        <v>1.7</v>
      </c>
      <c r="H24" s="44"/>
      <c r="I24" s="44"/>
      <c r="J24" s="44"/>
      <c r="K24" s="57">
        <f t="shared" si="1"/>
        <v>12.4</v>
      </c>
      <c r="L24" s="214"/>
    </row>
    <row r="25" spans="1:13" ht="15" customHeight="1" thickBot="1">
      <c r="A25" s="211">
        <f>IF(COUNT(K25)&gt;0,RANK(L25,$L$23:$L$38),"")</f>
        <v>3</v>
      </c>
      <c r="B25" s="60" t="str">
        <f>Liste!$B$98</f>
        <v>Julia Deckert</v>
      </c>
      <c r="C25" s="60" t="s">
        <v>119</v>
      </c>
      <c r="D25" s="43">
        <v>4.2</v>
      </c>
      <c r="E25" s="43">
        <v>10</v>
      </c>
      <c r="F25" s="43">
        <v>1.5</v>
      </c>
      <c r="G25" s="43">
        <v>1.6</v>
      </c>
      <c r="H25" s="43"/>
      <c r="I25" s="43"/>
      <c r="J25" s="43"/>
      <c r="K25" s="56">
        <f t="shared" si="1"/>
        <v>12.65</v>
      </c>
      <c r="L25" s="213">
        <f>AVERAGE(K25:K26)</f>
        <v>12.125</v>
      </c>
      <c r="M25" s="158">
        <f>AVERAGE(K25,K26)</f>
        <v>12.125</v>
      </c>
    </row>
    <row r="26" spans="1:12" ht="15" customHeight="1" thickBot="1">
      <c r="A26" s="212"/>
      <c r="B26" s="60"/>
      <c r="C26" s="60"/>
      <c r="D26" s="43">
        <v>4</v>
      </c>
      <c r="E26" s="43">
        <v>10</v>
      </c>
      <c r="F26" s="43">
        <v>2.2</v>
      </c>
      <c r="G26" s="43">
        <v>2.6</v>
      </c>
      <c r="H26" s="43"/>
      <c r="I26" s="43"/>
      <c r="J26" s="43"/>
      <c r="K26" s="56">
        <f t="shared" si="1"/>
        <v>11.6</v>
      </c>
      <c r="L26" s="214"/>
    </row>
    <row r="27" spans="1:13" ht="15" customHeight="1" thickBot="1">
      <c r="A27" s="211">
        <f>IF(COUNT(K27)&gt;0,RANK(L27,$L$23:$L$38),"")</f>
        <v>4</v>
      </c>
      <c r="B27" s="46" t="str">
        <f>Liste!$B$39</f>
        <v>Petra Hedvábná</v>
      </c>
      <c r="C27" s="46" t="s">
        <v>51</v>
      </c>
      <c r="D27" s="44">
        <v>4</v>
      </c>
      <c r="E27" s="44">
        <v>10</v>
      </c>
      <c r="F27" s="44">
        <v>1.7</v>
      </c>
      <c r="G27" s="44">
        <v>2</v>
      </c>
      <c r="H27" s="44"/>
      <c r="I27" s="44"/>
      <c r="J27" s="44"/>
      <c r="K27" s="57">
        <f t="shared" si="1"/>
        <v>12.15</v>
      </c>
      <c r="L27" s="213">
        <f>AVERAGE(K27:K28)</f>
        <v>11.45</v>
      </c>
      <c r="M27" s="158">
        <f>AVERAGE(K27,K28)</f>
        <v>11.45</v>
      </c>
    </row>
    <row r="28" spans="1:12" ht="15" customHeight="1" thickBot="1">
      <c r="A28" s="212"/>
      <c r="B28" s="46"/>
      <c r="C28" s="46"/>
      <c r="D28" s="44">
        <v>3</v>
      </c>
      <c r="E28" s="44">
        <v>10</v>
      </c>
      <c r="F28" s="44">
        <v>2.2</v>
      </c>
      <c r="G28" s="44">
        <v>2.3</v>
      </c>
      <c r="H28" s="44"/>
      <c r="I28" s="44"/>
      <c r="J28" s="44"/>
      <c r="K28" s="57">
        <f t="shared" si="1"/>
        <v>10.75</v>
      </c>
      <c r="L28" s="186"/>
    </row>
    <row r="29" spans="1:13" ht="15" customHeight="1" thickBot="1">
      <c r="A29" s="211">
        <f>IF(COUNT(K29)&gt;0,RANK(L29,$L$23:$L$38),"")</f>
        <v>1</v>
      </c>
      <c r="B29" s="60" t="str">
        <f>Liste!$B$19</f>
        <v>Nadine Schulz</v>
      </c>
      <c r="C29" s="60" t="s">
        <v>46</v>
      </c>
      <c r="D29" s="43">
        <v>4.4</v>
      </c>
      <c r="E29" s="43">
        <v>10</v>
      </c>
      <c r="F29" s="43">
        <v>1.3</v>
      </c>
      <c r="G29" s="43">
        <v>1.3</v>
      </c>
      <c r="H29" s="43"/>
      <c r="I29" s="43"/>
      <c r="J29" s="43"/>
      <c r="K29" s="56">
        <f t="shared" si="1"/>
        <v>13.1</v>
      </c>
      <c r="L29" s="213">
        <f>AVERAGE(K29:K30)</f>
        <v>12.825</v>
      </c>
      <c r="M29" s="158">
        <f>AVERAGE(K29,K30)</f>
        <v>12.825</v>
      </c>
    </row>
    <row r="30" spans="1:12" ht="15" customHeight="1" thickBot="1">
      <c r="A30" s="212"/>
      <c r="B30" s="60"/>
      <c r="C30" s="60"/>
      <c r="D30" s="43">
        <v>4.2</v>
      </c>
      <c r="E30" s="43">
        <v>10</v>
      </c>
      <c r="F30" s="43">
        <v>1.6</v>
      </c>
      <c r="G30" s="43">
        <v>1.7</v>
      </c>
      <c r="H30" s="43"/>
      <c r="I30" s="43"/>
      <c r="J30" s="43"/>
      <c r="K30" s="56">
        <f t="shared" si="1"/>
        <v>12.55</v>
      </c>
      <c r="L30" s="186"/>
    </row>
    <row r="31" spans="1:13" ht="15" customHeight="1" thickBot="1">
      <c r="A31" s="211">
        <f>IF(COUNT(K31)&gt;0,RANK(L31,$L$23:$L$38),"")</f>
        <v>4</v>
      </c>
      <c r="B31" s="46" t="str">
        <f>Liste!$B$60</f>
        <v>Sabrina Rebh</v>
      </c>
      <c r="C31" s="38" t="s">
        <v>120</v>
      </c>
      <c r="D31" s="63">
        <v>4.4</v>
      </c>
      <c r="E31" s="71">
        <v>10</v>
      </c>
      <c r="F31" s="63">
        <v>2.6</v>
      </c>
      <c r="G31" s="63">
        <v>2.7</v>
      </c>
      <c r="H31" s="63"/>
      <c r="I31" s="63"/>
      <c r="J31" s="63"/>
      <c r="K31" s="57">
        <f t="shared" si="1"/>
        <v>11.75</v>
      </c>
      <c r="L31" s="213">
        <f>AVERAGE(K31:K32)</f>
        <v>11.45</v>
      </c>
      <c r="M31" s="158">
        <f>AVERAGE(K31,K32)</f>
        <v>11.45</v>
      </c>
    </row>
    <row r="32" spans="1:12" ht="15" customHeight="1" thickBot="1">
      <c r="A32" s="212"/>
      <c r="B32" s="46"/>
      <c r="C32" s="38"/>
      <c r="D32" s="63">
        <v>3.2</v>
      </c>
      <c r="E32" s="71">
        <v>10</v>
      </c>
      <c r="F32" s="63">
        <v>1.9</v>
      </c>
      <c r="G32" s="63">
        <v>2.2</v>
      </c>
      <c r="H32" s="63"/>
      <c r="I32" s="63"/>
      <c r="J32" s="63"/>
      <c r="K32" s="57">
        <f t="shared" si="1"/>
        <v>11.15</v>
      </c>
      <c r="L32" s="186"/>
    </row>
    <row r="33" spans="1:13" ht="15" customHeight="1" thickBot="1">
      <c r="A33" s="211">
        <f>IF(COUNT(K33)&gt;0,RANK(L33,$L$23:$L$38),"")</f>
        <v>6</v>
      </c>
      <c r="B33" s="60" t="str">
        <f>Liste!$B$38</f>
        <v>Veronika Baresová</v>
      </c>
      <c r="C33" s="60" t="s">
        <v>51</v>
      </c>
      <c r="D33" s="43">
        <v>4.4</v>
      </c>
      <c r="E33" s="43">
        <v>10</v>
      </c>
      <c r="F33" s="43">
        <v>2.9</v>
      </c>
      <c r="G33" s="43">
        <v>3.1</v>
      </c>
      <c r="H33" s="43"/>
      <c r="I33" s="43"/>
      <c r="J33" s="43"/>
      <c r="K33" s="56">
        <f t="shared" si="1"/>
        <v>11.4</v>
      </c>
      <c r="L33" s="213">
        <f>AVERAGE(K33:K34)</f>
        <v>11.025</v>
      </c>
      <c r="M33" s="158">
        <f>AVERAGE(K33,K34)</f>
        <v>11.025</v>
      </c>
    </row>
    <row r="34" spans="1:12" ht="15" customHeight="1" thickBot="1">
      <c r="A34" s="212"/>
      <c r="B34" s="60"/>
      <c r="C34" s="60"/>
      <c r="D34" s="43">
        <v>4</v>
      </c>
      <c r="E34" s="43">
        <v>10</v>
      </c>
      <c r="F34" s="43">
        <v>3.2</v>
      </c>
      <c r="G34" s="43">
        <v>3.5</v>
      </c>
      <c r="H34" s="43"/>
      <c r="I34" s="43"/>
      <c r="J34" s="43"/>
      <c r="K34" s="56">
        <f t="shared" si="1"/>
        <v>10.65</v>
      </c>
      <c r="L34" s="186"/>
    </row>
    <row r="35" spans="1:13" ht="15" customHeight="1" thickBot="1">
      <c r="A35" s="211">
        <f>IF(COUNT(K35)&gt;0,RANK(L35,$L$23:$L$38),"")</f>
        <v>7</v>
      </c>
      <c r="B35" s="46"/>
      <c r="C35" s="38"/>
      <c r="D35" s="63">
        <v>0</v>
      </c>
      <c r="E35" s="71">
        <v>0</v>
      </c>
      <c r="F35" s="63">
        <v>0</v>
      </c>
      <c r="G35" s="63"/>
      <c r="H35" s="63"/>
      <c r="I35" s="63"/>
      <c r="J35" s="63"/>
      <c r="K35" s="57">
        <f t="shared" si="1"/>
        <v>0</v>
      </c>
      <c r="L35" s="213">
        <f>AVERAGE(K35:K36)</f>
        <v>0</v>
      </c>
      <c r="M35" s="158">
        <f>AVERAGE(K35,K36)</f>
        <v>0</v>
      </c>
    </row>
    <row r="36" spans="1:12" ht="15" customHeight="1" thickBot="1">
      <c r="A36" s="212"/>
      <c r="B36" s="46"/>
      <c r="C36" s="38"/>
      <c r="D36" s="63">
        <v>0</v>
      </c>
      <c r="E36" s="71">
        <v>0</v>
      </c>
      <c r="F36" s="63">
        <v>0</v>
      </c>
      <c r="G36" s="63"/>
      <c r="H36" s="63"/>
      <c r="I36" s="63"/>
      <c r="J36" s="63"/>
      <c r="K36" s="57">
        <f t="shared" si="1"/>
        <v>0</v>
      </c>
      <c r="L36" s="186"/>
    </row>
    <row r="37" spans="1:13" ht="15" customHeight="1" thickBot="1">
      <c r="A37" s="211">
        <f>IF(COUNT(K37)&gt;0,RANK(L37,$L$23:$L$38),"")</f>
        <v>7</v>
      </c>
      <c r="B37" s="60"/>
      <c r="C37" s="60"/>
      <c r="D37" s="43">
        <v>0</v>
      </c>
      <c r="E37" s="43">
        <v>0</v>
      </c>
      <c r="F37" s="43">
        <v>0</v>
      </c>
      <c r="G37" s="43"/>
      <c r="H37" s="43"/>
      <c r="I37" s="43"/>
      <c r="J37" s="43"/>
      <c r="K37" s="56">
        <f t="shared" si="1"/>
        <v>0</v>
      </c>
      <c r="L37" s="213">
        <f>AVERAGE(K37:K38)</f>
        <v>0</v>
      </c>
      <c r="M37" s="158">
        <f>AVERAGE(K37,K38)</f>
        <v>0</v>
      </c>
    </row>
    <row r="38" spans="1:12" ht="15" customHeight="1" thickBot="1">
      <c r="A38" s="212"/>
      <c r="B38" s="60"/>
      <c r="C38" s="60"/>
      <c r="D38" s="43">
        <v>0</v>
      </c>
      <c r="E38" s="43">
        <v>0</v>
      </c>
      <c r="F38" s="43">
        <v>0</v>
      </c>
      <c r="G38" s="43"/>
      <c r="H38" s="43"/>
      <c r="I38" s="43"/>
      <c r="J38" s="43"/>
      <c r="K38" s="56">
        <f t="shared" si="1"/>
        <v>0</v>
      </c>
      <c r="L38" s="186"/>
    </row>
    <row r="39" spans="1:11" ht="24.75" customHeight="1">
      <c r="A39" s="209" t="s">
        <v>43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</row>
    <row r="40" spans="1:11" ht="21" customHeight="1">
      <c r="A40" s="178" t="s">
        <v>5</v>
      </c>
      <c r="B40" s="178"/>
      <c r="C40" s="34"/>
      <c r="D40" s="76"/>
      <c r="E40" s="76"/>
      <c r="F40" s="76"/>
      <c r="G40" s="76"/>
      <c r="H40" s="76"/>
      <c r="I40" s="76"/>
      <c r="J40" s="76"/>
      <c r="K40" s="74"/>
    </row>
    <row r="41" spans="1:11" ht="21" customHeight="1" thickBot="1">
      <c r="A41" s="30" t="s">
        <v>10</v>
      </c>
      <c r="B41" s="32" t="s">
        <v>15</v>
      </c>
      <c r="C41" s="37" t="s">
        <v>16</v>
      </c>
      <c r="D41" s="54" t="s">
        <v>33</v>
      </c>
      <c r="E41" s="54" t="s">
        <v>34</v>
      </c>
      <c r="F41" s="54" t="s">
        <v>1</v>
      </c>
      <c r="G41" s="54" t="s">
        <v>2</v>
      </c>
      <c r="H41" s="54" t="s">
        <v>3</v>
      </c>
      <c r="I41" s="54" t="s">
        <v>4</v>
      </c>
      <c r="J41" s="54" t="s">
        <v>31</v>
      </c>
      <c r="K41" s="54" t="s">
        <v>32</v>
      </c>
    </row>
    <row r="42" spans="1:13" ht="15" customHeight="1" thickBot="1">
      <c r="A42" s="89">
        <f aca="true" t="shared" si="2" ref="A42:A49">IF(COUNT(K42)&gt;0,RANK(K42,$K$42:$K$49),"")</f>
        <v>5</v>
      </c>
      <c r="B42" s="46" t="str">
        <f>Liste!$B$86</f>
        <v>Carina Rettensteiner</v>
      </c>
      <c r="C42" s="38" t="s">
        <v>117</v>
      </c>
      <c r="D42" s="44">
        <v>2.5</v>
      </c>
      <c r="E42" s="70">
        <v>10</v>
      </c>
      <c r="F42" s="44">
        <v>5.6</v>
      </c>
      <c r="G42" s="44">
        <v>5.2</v>
      </c>
      <c r="H42" s="44"/>
      <c r="I42" s="44"/>
      <c r="J42" s="44"/>
      <c r="K42" s="57">
        <f aca="true" t="shared" si="3" ref="K42:K49">IF(COUNT(F42:I42)=0,"",IF(COUNT(F42:I42)&lt;4,ROUND(D42-J42+(E42-(SUM(F42:I42)/COUNT(F42:I42))),RStellen),ROUND((D42-J42+(E42-((LARGE(F42:I42,2)+LARGE(F42:I42,3))/2))),RStellen)))</f>
        <v>7.1</v>
      </c>
      <c r="M42" s="158">
        <f>ROUND(K42,3)</f>
        <v>7.1</v>
      </c>
    </row>
    <row r="43" spans="1:13" ht="15" customHeight="1" thickBot="1">
      <c r="A43" s="90">
        <f t="shared" si="2"/>
        <v>4</v>
      </c>
      <c r="B43" s="60" t="str">
        <f>Liste!$B$87</f>
        <v>Szimonetta Lehota</v>
      </c>
      <c r="C43" s="60" t="s">
        <v>52</v>
      </c>
      <c r="D43" s="43">
        <v>4</v>
      </c>
      <c r="E43" s="43">
        <v>10</v>
      </c>
      <c r="F43" s="43">
        <v>6.5</v>
      </c>
      <c r="G43" s="43">
        <v>6.5</v>
      </c>
      <c r="H43" s="43"/>
      <c r="I43" s="43"/>
      <c r="J43" s="43"/>
      <c r="K43" s="56">
        <f t="shared" si="3"/>
        <v>7.5</v>
      </c>
      <c r="M43" s="158">
        <f aca="true" t="shared" si="4" ref="M43:M49">ROUND(K43,3)</f>
        <v>7.5</v>
      </c>
    </row>
    <row r="44" spans="1:13" ht="15" customHeight="1" thickBot="1">
      <c r="A44" s="89">
        <f t="shared" si="2"/>
        <v>1</v>
      </c>
      <c r="B44" s="46" t="str">
        <f>Liste!$B$6</f>
        <v>Rachel Waddigton</v>
      </c>
      <c r="C44" s="46" t="s">
        <v>118</v>
      </c>
      <c r="D44" s="44">
        <v>2.3</v>
      </c>
      <c r="E44" s="44">
        <v>10</v>
      </c>
      <c r="F44" s="44">
        <v>4</v>
      </c>
      <c r="G44" s="44">
        <v>4.1</v>
      </c>
      <c r="H44" s="44"/>
      <c r="I44" s="44"/>
      <c r="J44" s="44"/>
      <c r="K44" s="61">
        <f t="shared" si="3"/>
        <v>8.25</v>
      </c>
      <c r="M44" s="158">
        <f t="shared" si="4"/>
        <v>8.25</v>
      </c>
    </row>
    <row r="45" spans="1:13" ht="15" customHeight="1" thickBot="1">
      <c r="A45" s="90">
        <f t="shared" si="2"/>
        <v>3</v>
      </c>
      <c r="B45" s="60" t="str">
        <f>Liste!$B$7</f>
        <v>Jessica Bond</v>
      </c>
      <c r="C45" s="60" t="s">
        <v>118</v>
      </c>
      <c r="D45" s="43">
        <v>1.7</v>
      </c>
      <c r="E45" s="43">
        <v>10</v>
      </c>
      <c r="F45" s="43">
        <v>3.9</v>
      </c>
      <c r="G45" s="43">
        <v>4.1</v>
      </c>
      <c r="H45" s="43"/>
      <c r="I45" s="43"/>
      <c r="J45" s="43"/>
      <c r="K45" s="56">
        <f t="shared" si="3"/>
        <v>7.7</v>
      </c>
      <c r="M45" s="158">
        <f t="shared" si="4"/>
        <v>7.7</v>
      </c>
    </row>
    <row r="46" spans="1:13" ht="15" customHeight="1" thickBot="1">
      <c r="A46" s="89">
        <f>IF(COUNT(K46)&gt;0,RANK(K46,$K$42:$K$49),"")</f>
        <v>2</v>
      </c>
      <c r="B46" s="46" t="str">
        <f>Liste!$B$35</f>
        <v>Veronika Veisová</v>
      </c>
      <c r="C46" s="46" t="s">
        <v>51</v>
      </c>
      <c r="D46" s="44">
        <v>3.6</v>
      </c>
      <c r="E46" s="44">
        <v>10</v>
      </c>
      <c r="F46" s="44">
        <v>5.5</v>
      </c>
      <c r="G46" s="44">
        <v>5.3</v>
      </c>
      <c r="H46" s="44"/>
      <c r="I46" s="44"/>
      <c r="J46" s="44"/>
      <c r="K46" s="61">
        <f t="shared" si="3"/>
        <v>8.2</v>
      </c>
      <c r="M46" s="158">
        <f t="shared" si="4"/>
        <v>8.2</v>
      </c>
    </row>
    <row r="47" spans="1:13" ht="15" customHeight="1" thickBot="1">
      <c r="A47" s="90">
        <f>IF(COUNT(K47)&gt;0,RANK(K47,$K$42:$K$49),"")</f>
        <v>6</v>
      </c>
      <c r="B47" s="60"/>
      <c r="C47" s="60"/>
      <c r="D47" s="43">
        <v>0</v>
      </c>
      <c r="E47" s="43">
        <v>0</v>
      </c>
      <c r="F47" s="43">
        <v>0</v>
      </c>
      <c r="G47" s="43"/>
      <c r="H47" s="43"/>
      <c r="I47" s="43"/>
      <c r="J47" s="43"/>
      <c r="K47" s="56">
        <f t="shared" si="3"/>
        <v>0</v>
      </c>
      <c r="M47" s="158">
        <f t="shared" si="4"/>
        <v>0</v>
      </c>
    </row>
    <row r="48" spans="1:13" ht="15" customHeight="1" thickBot="1">
      <c r="A48" s="89">
        <f t="shared" si="2"/>
        <v>6</v>
      </c>
      <c r="B48" s="46"/>
      <c r="C48" s="38"/>
      <c r="D48" s="63">
        <v>0</v>
      </c>
      <c r="E48" s="71">
        <v>0</v>
      </c>
      <c r="F48" s="63">
        <v>0</v>
      </c>
      <c r="G48" s="63"/>
      <c r="H48" s="63"/>
      <c r="I48" s="63"/>
      <c r="J48" s="63"/>
      <c r="K48" s="61">
        <f t="shared" si="3"/>
        <v>0</v>
      </c>
      <c r="M48" s="158">
        <f t="shared" si="4"/>
        <v>0</v>
      </c>
    </row>
    <row r="49" spans="1:13" ht="15" customHeight="1" thickBot="1">
      <c r="A49" s="90">
        <f t="shared" si="2"/>
        <v>6</v>
      </c>
      <c r="B49" s="60"/>
      <c r="C49" s="60"/>
      <c r="D49" s="43">
        <v>0</v>
      </c>
      <c r="E49" s="43">
        <v>0</v>
      </c>
      <c r="F49" s="43">
        <v>0</v>
      </c>
      <c r="G49" s="43"/>
      <c r="H49" s="43"/>
      <c r="I49" s="43"/>
      <c r="J49" s="43"/>
      <c r="K49" s="56">
        <f t="shared" si="3"/>
        <v>0</v>
      </c>
      <c r="M49" s="158">
        <f t="shared" si="4"/>
        <v>0</v>
      </c>
    </row>
    <row r="50" spans="1:11" ht="24.75" customHeight="1">
      <c r="A50" s="209" t="s">
        <v>44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</row>
    <row r="51" spans="1:2" ht="21" customHeight="1">
      <c r="A51" s="178" t="s">
        <v>5</v>
      </c>
      <c r="B51" s="178"/>
    </row>
    <row r="52" spans="1:11" ht="21" customHeight="1" thickBot="1">
      <c r="A52" s="30" t="s">
        <v>10</v>
      </c>
      <c r="B52" s="32" t="s">
        <v>15</v>
      </c>
      <c r="C52" s="37" t="s">
        <v>16</v>
      </c>
      <c r="D52" s="54" t="s">
        <v>33</v>
      </c>
      <c r="E52" s="54" t="s">
        <v>34</v>
      </c>
      <c r="F52" s="54" t="s">
        <v>1</v>
      </c>
      <c r="G52" s="54" t="s">
        <v>2</v>
      </c>
      <c r="H52" s="54" t="s">
        <v>3</v>
      </c>
      <c r="I52" s="54" t="s">
        <v>4</v>
      </c>
      <c r="J52" s="54" t="s">
        <v>31</v>
      </c>
      <c r="K52" s="54" t="s">
        <v>32</v>
      </c>
    </row>
    <row r="53" spans="1:13" ht="15" customHeight="1" thickBot="1">
      <c r="A53" s="89">
        <f aca="true" t="shared" si="5" ref="A53:A60">IF(COUNT(K53)&gt;0,RANK(K53,$K$53:$K$60),"")</f>
        <v>2</v>
      </c>
      <c r="B53" s="46" t="str">
        <f>Liste!$B$99</f>
        <v>Bianca Heimann</v>
      </c>
      <c r="C53" s="46" t="s">
        <v>119</v>
      </c>
      <c r="D53" s="44">
        <v>2.9</v>
      </c>
      <c r="E53" s="70">
        <v>10</v>
      </c>
      <c r="F53" s="44">
        <v>1.8</v>
      </c>
      <c r="G53" s="44">
        <v>1.8</v>
      </c>
      <c r="H53" s="44"/>
      <c r="I53" s="44"/>
      <c r="J53" s="44"/>
      <c r="K53" s="57">
        <f aca="true" t="shared" si="6" ref="K53:K60">IF(COUNT(F53:I53)=0,"",IF(COUNT(F53:I53)&lt;4,ROUND(D53-J53+(E53-(SUM(F53:I53)/COUNT(F53:I53))),RStellen),ROUND((D53-J53+(E53-((LARGE(F53:I53,2)+LARGE(F53:I53,3))/2))),RStellen)))</f>
        <v>11.1</v>
      </c>
      <c r="M53" s="158">
        <f aca="true" t="shared" si="7" ref="M53:M60">ROUND(K53,3)</f>
        <v>11.1</v>
      </c>
    </row>
    <row r="54" spans="1:13" ht="15" customHeight="1" thickBot="1">
      <c r="A54" s="90">
        <f t="shared" si="5"/>
        <v>5</v>
      </c>
      <c r="B54" s="60" t="str">
        <f>Liste!$B$20</f>
        <v>Rahel Amaker</v>
      </c>
      <c r="C54" s="60" t="s">
        <v>46</v>
      </c>
      <c r="D54" s="43">
        <v>2</v>
      </c>
      <c r="E54" s="43">
        <v>10</v>
      </c>
      <c r="F54" s="43">
        <v>2.4</v>
      </c>
      <c r="G54" s="43">
        <v>2.4</v>
      </c>
      <c r="H54" s="43"/>
      <c r="I54" s="43"/>
      <c r="J54" s="43"/>
      <c r="K54" s="56">
        <f t="shared" si="6"/>
        <v>9.6</v>
      </c>
      <c r="M54" s="158">
        <f t="shared" si="7"/>
        <v>9.6</v>
      </c>
    </row>
    <row r="55" spans="1:13" ht="15" customHeight="1" thickBot="1">
      <c r="A55" s="89">
        <f t="shared" si="5"/>
        <v>6</v>
      </c>
      <c r="B55" s="46" t="str">
        <f>Liste!$B$58</f>
        <v>Sandra Freund</v>
      </c>
      <c r="C55" s="46" t="s">
        <v>120</v>
      </c>
      <c r="D55" s="44">
        <v>3.3</v>
      </c>
      <c r="E55" s="44">
        <v>10</v>
      </c>
      <c r="F55" s="44">
        <v>4.2</v>
      </c>
      <c r="G55" s="44">
        <v>3.9</v>
      </c>
      <c r="H55" s="44"/>
      <c r="I55" s="44"/>
      <c r="J55" s="44"/>
      <c r="K55" s="61">
        <f t="shared" si="6"/>
        <v>9.25</v>
      </c>
      <c r="M55" s="158">
        <f t="shared" si="7"/>
        <v>9.25</v>
      </c>
    </row>
    <row r="56" spans="1:13" ht="15" customHeight="1" thickBot="1">
      <c r="A56" s="90">
        <f t="shared" si="5"/>
        <v>4</v>
      </c>
      <c r="B56" s="60" t="str">
        <f>Liste!$B$19</f>
        <v>Nadine Schulz</v>
      </c>
      <c r="C56" s="60" t="s">
        <v>46</v>
      </c>
      <c r="D56" s="43">
        <v>2.1</v>
      </c>
      <c r="E56" s="43">
        <v>10</v>
      </c>
      <c r="F56" s="43">
        <v>2.1</v>
      </c>
      <c r="G56" s="43">
        <v>2.4</v>
      </c>
      <c r="H56" s="43"/>
      <c r="I56" s="43"/>
      <c r="J56" s="43"/>
      <c r="K56" s="56">
        <f t="shared" si="6"/>
        <v>9.85</v>
      </c>
      <c r="M56" s="158">
        <f t="shared" si="7"/>
        <v>9.85</v>
      </c>
    </row>
    <row r="57" spans="1:13" ht="15" customHeight="1" thickBot="1">
      <c r="A57" s="89">
        <f>IF(COUNT(K57)&gt;0,RANK(K57,$K$53:$K$60),"")</f>
        <v>1</v>
      </c>
      <c r="B57" s="46" t="str">
        <f>Liste!$B$100</f>
        <v>Joanne Kämmler</v>
      </c>
      <c r="C57" s="46" t="s">
        <v>119</v>
      </c>
      <c r="D57" s="44">
        <v>3.7</v>
      </c>
      <c r="E57" s="44">
        <v>10</v>
      </c>
      <c r="F57" s="44">
        <v>2.4</v>
      </c>
      <c r="G57" s="44">
        <v>2.5</v>
      </c>
      <c r="H57" s="44"/>
      <c r="I57" s="44"/>
      <c r="J57" s="44"/>
      <c r="K57" s="61">
        <f t="shared" si="6"/>
        <v>11.25</v>
      </c>
      <c r="M57" s="158">
        <f t="shared" si="7"/>
        <v>11.25</v>
      </c>
    </row>
    <row r="58" spans="1:13" ht="15" customHeight="1" thickBot="1">
      <c r="A58" s="90">
        <f>IF(COUNT(K58)&gt;0,RANK(K58,$K$53:$K$60),"")</f>
        <v>3</v>
      </c>
      <c r="B58" s="60" t="str">
        <f>Liste!$B$39</f>
        <v>Petra Hedvábná</v>
      </c>
      <c r="C58" s="60" t="s">
        <v>51</v>
      </c>
      <c r="D58" s="43">
        <v>2.7</v>
      </c>
      <c r="E58" s="43">
        <v>10</v>
      </c>
      <c r="F58" s="43">
        <v>2.5</v>
      </c>
      <c r="G58" s="43">
        <v>2.8</v>
      </c>
      <c r="H58" s="43"/>
      <c r="I58" s="43"/>
      <c r="J58" s="43"/>
      <c r="K58" s="56">
        <f t="shared" si="6"/>
        <v>10.05</v>
      </c>
      <c r="M58" s="158">
        <f t="shared" si="7"/>
        <v>10.05</v>
      </c>
    </row>
    <row r="59" spans="1:13" ht="15" customHeight="1" thickBot="1">
      <c r="A59" s="89">
        <f t="shared" si="5"/>
        <v>7</v>
      </c>
      <c r="B59" s="46"/>
      <c r="C59" s="38"/>
      <c r="D59" s="63">
        <v>0</v>
      </c>
      <c r="E59" s="71">
        <v>0</v>
      </c>
      <c r="F59" s="63">
        <v>0</v>
      </c>
      <c r="G59" s="63"/>
      <c r="H59" s="63"/>
      <c r="I59" s="63"/>
      <c r="J59" s="63"/>
      <c r="K59" s="61">
        <f t="shared" si="6"/>
        <v>0</v>
      </c>
      <c r="M59" s="158">
        <f t="shared" si="7"/>
        <v>0</v>
      </c>
    </row>
    <row r="60" spans="1:13" ht="15" customHeight="1" thickBot="1">
      <c r="A60" s="90">
        <f t="shared" si="5"/>
        <v>7</v>
      </c>
      <c r="B60" s="60"/>
      <c r="C60" s="60"/>
      <c r="D60" s="43">
        <v>0</v>
      </c>
      <c r="E60" s="43">
        <v>0</v>
      </c>
      <c r="F60" s="43">
        <v>0</v>
      </c>
      <c r="G60" s="43"/>
      <c r="H60" s="43"/>
      <c r="I60" s="43"/>
      <c r="J60" s="43"/>
      <c r="K60" s="56">
        <f t="shared" si="6"/>
        <v>0</v>
      </c>
      <c r="M60" s="158">
        <f t="shared" si="7"/>
        <v>0</v>
      </c>
    </row>
    <row r="61" spans="1:11" ht="24.75" customHeight="1">
      <c r="A61" s="209" t="s">
        <v>43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</row>
    <row r="62" spans="1:11" ht="21" customHeight="1">
      <c r="A62" s="178" t="s">
        <v>6</v>
      </c>
      <c r="B62" s="178"/>
      <c r="C62" s="34"/>
      <c r="D62" s="76"/>
      <c r="E62" s="76"/>
      <c r="F62" s="76"/>
      <c r="G62" s="76"/>
      <c r="H62" s="76"/>
      <c r="I62" s="76"/>
      <c r="J62" s="76"/>
      <c r="K62" s="74"/>
    </row>
    <row r="63" spans="1:11" ht="21" customHeight="1" thickBot="1">
      <c r="A63" s="30" t="s">
        <v>10</v>
      </c>
      <c r="B63" s="32" t="s">
        <v>15</v>
      </c>
      <c r="C63" s="37" t="s">
        <v>16</v>
      </c>
      <c r="D63" s="54" t="s">
        <v>33</v>
      </c>
      <c r="E63" s="54" t="s">
        <v>34</v>
      </c>
      <c r="F63" s="54" t="s">
        <v>1</v>
      </c>
      <c r="G63" s="54" t="s">
        <v>2</v>
      </c>
      <c r="H63" s="54" t="s">
        <v>3</v>
      </c>
      <c r="I63" s="54" t="s">
        <v>4</v>
      </c>
      <c r="J63" s="54" t="s">
        <v>31</v>
      </c>
      <c r="K63" s="54" t="s">
        <v>32</v>
      </c>
    </row>
    <row r="64" spans="1:13" ht="15" customHeight="1" thickBot="1">
      <c r="A64" s="89">
        <f aca="true" t="shared" si="8" ref="A64:A71">IF(COUNT(K64)&gt;0,RANK(K64,$K$64:$K$71),"")</f>
        <v>2</v>
      </c>
      <c r="B64" s="46" t="str">
        <f>Liste!$B$87</f>
        <v>Szimonetta Lehota</v>
      </c>
      <c r="C64" s="38" t="s">
        <v>52</v>
      </c>
      <c r="D64" s="44">
        <v>3.5</v>
      </c>
      <c r="E64" s="70">
        <v>10</v>
      </c>
      <c r="F64" s="44">
        <v>2.5</v>
      </c>
      <c r="G64" s="44">
        <v>2.3</v>
      </c>
      <c r="H64" s="44"/>
      <c r="I64" s="44"/>
      <c r="J64" s="44"/>
      <c r="K64" s="57">
        <f aca="true" t="shared" si="9" ref="K64:K71">IF(COUNT(F64:I64)=0,"",IF(COUNT(F64:I64)&lt;4,ROUND(D64-J64+(E64-(SUM(F64:I64)/COUNT(F64:I64))),RStellen),ROUND((D64-J64+(E64-((LARGE(F64:I64,2)+LARGE(F64:I64,3))/2))),RStellen)))</f>
        <v>11.1</v>
      </c>
      <c r="M64" s="158">
        <f aca="true" t="shared" si="10" ref="M64:M71">ROUND(K64,3)</f>
        <v>11.1</v>
      </c>
    </row>
    <row r="65" spans="1:13" ht="15" customHeight="1" thickBot="1">
      <c r="A65" s="90">
        <f t="shared" si="8"/>
        <v>3</v>
      </c>
      <c r="B65" s="60" t="str">
        <f>Liste!$B$7</f>
        <v>Jessica Bond</v>
      </c>
      <c r="C65" s="60" t="s">
        <v>118</v>
      </c>
      <c r="D65" s="43">
        <v>2.9</v>
      </c>
      <c r="E65" s="43">
        <v>10</v>
      </c>
      <c r="F65" s="43">
        <v>2.2</v>
      </c>
      <c r="G65" s="43">
        <v>1.9</v>
      </c>
      <c r="H65" s="43"/>
      <c r="I65" s="43"/>
      <c r="J65" s="43"/>
      <c r="K65" s="56">
        <f t="shared" si="9"/>
        <v>10.85</v>
      </c>
      <c r="M65" s="158">
        <f t="shared" si="10"/>
        <v>10.85</v>
      </c>
    </row>
    <row r="66" spans="1:13" ht="15" customHeight="1" thickBot="1">
      <c r="A66" s="89">
        <f t="shared" si="8"/>
        <v>1</v>
      </c>
      <c r="B66" s="46" t="str">
        <f>Liste!$B$86</f>
        <v>Carina Rettensteiner</v>
      </c>
      <c r="C66" s="46" t="s">
        <v>117</v>
      </c>
      <c r="D66" s="44">
        <v>4</v>
      </c>
      <c r="E66" s="44">
        <v>10</v>
      </c>
      <c r="F66" s="44">
        <v>2</v>
      </c>
      <c r="G66" s="44">
        <v>1.7</v>
      </c>
      <c r="H66" s="44"/>
      <c r="I66" s="44"/>
      <c r="J66" s="44"/>
      <c r="K66" s="61">
        <f t="shared" si="9"/>
        <v>12.15</v>
      </c>
      <c r="M66" s="158">
        <f t="shared" si="10"/>
        <v>12.15</v>
      </c>
    </row>
    <row r="67" spans="1:13" ht="15" customHeight="1" thickBot="1">
      <c r="A67" s="90">
        <f t="shared" si="8"/>
        <v>4</v>
      </c>
      <c r="B67" s="60" t="str">
        <f>Liste!$B$6</f>
        <v>Rachel Waddigton</v>
      </c>
      <c r="C67" s="60" t="s">
        <v>118</v>
      </c>
      <c r="D67" s="43">
        <v>2.7</v>
      </c>
      <c r="E67" s="43">
        <v>10</v>
      </c>
      <c r="F67" s="43">
        <v>1.9</v>
      </c>
      <c r="G67" s="43">
        <v>2.1</v>
      </c>
      <c r="H67" s="43"/>
      <c r="I67" s="43"/>
      <c r="J67" s="43"/>
      <c r="K67" s="56">
        <f t="shared" si="9"/>
        <v>10.7</v>
      </c>
      <c r="M67" s="158">
        <f t="shared" si="10"/>
        <v>10.7</v>
      </c>
    </row>
    <row r="68" spans="1:13" ht="15" customHeight="1" thickBot="1">
      <c r="A68" s="89">
        <f>IF(COUNT(K68)&gt;0,RANK(K68,$K$64:$K$71),"")</f>
        <v>5</v>
      </c>
      <c r="B68" s="46" t="str">
        <f>Liste!$B$35</f>
        <v>Veronika Veisová</v>
      </c>
      <c r="C68" s="46" t="s">
        <v>51</v>
      </c>
      <c r="D68" s="44">
        <v>4.3</v>
      </c>
      <c r="E68" s="44">
        <v>10</v>
      </c>
      <c r="F68" s="44">
        <v>4.9</v>
      </c>
      <c r="G68" s="44">
        <v>5</v>
      </c>
      <c r="H68" s="44"/>
      <c r="I68" s="44"/>
      <c r="J68" s="44"/>
      <c r="K68" s="61">
        <f t="shared" si="9"/>
        <v>9.35</v>
      </c>
      <c r="M68" s="158">
        <f t="shared" si="10"/>
        <v>9.35</v>
      </c>
    </row>
    <row r="69" spans="1:13" ht="15" customHeight="1" thickBot="1">
      <c r="A69" s="90">
        <f>IF(COUNT(K69)&gt;0,RANK(K69,$K$64:$K$71),"")</f>
        <v>6</v>
      </c>
      <c r="B69" s="60"/>
      <c r="C69" s="60"/>
      <c r="D69" s="43">
        <v>0</v>
      </c>
      <c r="E69" s="43">
        <v>0</v>
      </c>
      <c r="F69" s="43">
        <v>0</v>
      </c>
      <c r="G69" s="43"/>
      <c r="H69" s="43"/>
      <c r="I69" s="43"/>
      <c r="J69" s="43"/>
      <c r="K69" s="56">
        <f t="shared" si="9"/>
        <v>0</v>
      </c>
      <c r="M69" s="158">
        <f t="shared" si="10"/>
        <v>0</v>
      </c>
    </row>
    <row r="70" spans="1:13" ht="15" customHeight="1" thickBot="1">
      <c r="A70" s="89">
        <f t="shared" si="8"/>
        <v>6</v>
      </c>
      <c r="B70" s="46"/>
      <c r="C70" s="38"/>
      <c r="D70" s="63">
        <v>0</v>
      </c>
      <c r="E70" s="71">
        <v>0</v>
      </c>
      <c r="F70" s="63">
        <v>0</v>
      </c>
      <c r="G70" s="63"/>
      <c r="H70" s="63"/>
      <c r="I70" s="63"/>
      <c r="J70" s="63"/>
      <c r="K70" s="61">
        <f t="shared" si="9"/>
        <v>0</v>
      </c>
      <c r="M70" s="158">
        <f t="shared" si="10"/>
        <v>0</v>
      </c>
    </row>
    <row r="71" spans="1:13" ht="15" customHeight="1" thickBot="1">
      <c r="A71" s="90">
        <f t="shared" si="8"/>
        <v>6</v>
      </c>
      <c r="B71" s="60"/>
      <c r="C71" s="60"/>
      <c r="D71" s="43">
        <v>0</v>
      </c>
      <c r="E71" s="43">
        <v>0</v>
      </c>
      <c r="F71" s="43">
        <v>0</v>
      </c>
      <c r="G71" s="43"/>
      <c r="H71" s="43"/>
      <c r="I71" s="43"/>
      <c r="J71" s="43"/>
      <c r="K71" s="56">
        <f t="shared" si="9"/>
        <v>0</v>
      </c>
      <c r="M71" s="158">
        <f t="shared" si="10"/>
        <v>0</v>
      </c>
    </row>
    <row r="72" spans="1:11" ht="24.75" customHeight="1">
      <c r="A72" s="209" t="s">
        <v>44</v>
      </c>
      <c r="B72" s="209"/>
      <c r="C72" s="209"/>
      <c r="D72" s="209"/>
      <c r="E72" s="209"/>
      <c r="F72" s="209"/>
      <c r="G72" s="209"/>
      <c r="H72" s="209"/>
      <c r="I72" s="209"/>
      <c r="J72" s="209"/>
      <c r="K72" s="209"/>
    </row>
    <row r="73" spans="1:2" ht="21" customHeight="1">
      <c r="A73" s="178" t="s">
        <v>6</v>
      </c>
      <c r="B73" s="178"/>
    </row>
    <row r="74" spans="1:11" ht="21" customHeight="1" thickBot="1">
      <c r="A74" s="30" t="s">
        <v>10</v>
      </c>
      <c r="B74" s="32" t="s">
        <v>15</v>
      </c>
      <c r="C74" s="37" t="s">
        <v>16</v>
      </c>
      <c r="D74" s="54" t="s">
        <v>33</v>
      </c>
      <c r="E74" s="54" t="s">
        <v>34</v>
      </c>
      <c r="F74" s="54" t="s">
        <v>1</v>
      </c>
      <c r="G74" s="54" t="s">
        <v>2</v>
      </c>
      <c r="H74" s="54" t="s">
        <v>3</v>
      </c>
      <c r="I74" s="54" t="s">
        <v>4</v>
      </c>
      <c r="J74" s="54" t="s">
        <v>31</v>
      </c>
      <c r="K74" s="54" t="s">
        <v>32</v>
      </c>
    </row>
    <row r="75" spans="1:13" ht="15" customHeight="1" thickBot="1">
      <c r="A75" s="89">
        <f aca="true" t="shared" si="11" ref="A75:A82">IF(COUNT(K75)&gt;0,RANK(K75,$K$75:$K$82),"")</f>
        <v>5</v>
      </c>
      <c r="B75" s="46" t="str">
        <f>Liste!$B$19</f>
        <v>Nadine Schulz</v>
      </c>
      <c r="C75" s="38" t="s">
        <v>46</v>
      </c>
      <c r="D75" s="44">
        <v>2.4</v>
      </c>
      <c r="E75" s="70">
        <v>10</v>
      </c>
      <c r="F75" s="44">
        <v>2.9</v>
      </c>
      <c r="G75" s="44">
        <v>2.5</v>
      </c>
      <c r="H75" s="44"/>
      <c r="I75" s="44"/>
      <c r="J75" s="44"/>
      <c r="K75" s="57">
        <f aca="true" t="shared" si="12" ref="K75:K82">IF(COUNT(F75:I75)=0,"",IF(COUNT(F75:I75)&lt;4,ROUND(D75-J75+(E75-(SUM(F75:I75)/COUNT(F75:I75))),RStellen),ROUND((D75-J75+(E75-((LARGE(F75:I75,2)+LARGE(F75:I75,3))/2))),RStellen)))</f>
        <v>9.7</v>
      </c>
      <c r="M75" s="158">
        <f aca="true" t="shared" si="13" ref="M75:M82">ROUND(K75,3)</f>
        <v>9.7</v>
      </c>
    </row>
    <row r="76" spans="1:13" ht="15" customHeight="1" thickBot="1">
      <c r="A76" s="90">
        <f t="shared" si="11"/>
        <v>4</v>
      </c>
      <c r="B76" s="60" t="str">
        <f>Liste!$B$99</f>
        <v>Bianca Heimann</v>
      </c>
      <c r="C76" s="60" t="s">
        <v>119</v>
      </c>
      <c r="D76" s="43">
        <v>4</v>
      </c>
      <c r="E76" s="43">
        <v>10</v>
      </c>
      <c r="F76" s="43">
        <v>4.3</v>
      </c>
      <c r="G76" s="43">
        <v>3.9</v>
      </c>
      <c r="H76" s="43"/>
      <c r="I76" s="43"/>
      <c r="J76" s="43"/>
      <c r="K76" s="56">
        <f t="shared" si="12"/>
        <v>9.9</v>
      </c>
      <c r="M76" s="158">
        <f t="shared" si="13"/>
        <v>9.9</v>
      </c>
    </row>
    <row r="77" spans="1:13" ht="15" customHeight="1" thickBot="1">
      <c r="A77" s="89">
        <f t="shared" si="11"/>
        <v>3</v>
      </c>
      <c r="B77" s="46" t="str">
        <f>Liste!$B$38</f>
        <v>Veronika Baresová</v>
      </c>
      <c r="C77" s="46" t="s">
        <v>51</v>
      </c>
      <c r="D77" s="44">
        <v>5</v>
      </c>
      <c r="E77" s="44">
        <v>10</v>
      </c>
      <c r="F77" s="44">
        <v>3.6</v>
      </c>
      <c r="G77" s="44">
        <v>4</v>
      </c>
      <c r="H77" s="44"/>
      <c r="I77" s="44"/>
      <c r="J77" s="44"/>
      <c r="K77" s="61">
        <f t="shared" si="12"/>
        <v>11.2</v>
      </c>
      <c r="M77" s="158">
        <f t="shared" si="13"/>
        <v>11.2</v>
      </c>
    </row>
    <row r="78" spans="1:13" ht="15" customHeight="1" thickBot="1">
      <c r="A78" s="90">
        <f t="shared" si="11"/>
        <v>6</v>
      </c>
      <c r="B78" s="60" t="str">
        <f>Liste!$B$58</f>
        <v>Sandra Freund</v>
      </c>
      <c r="C78" s="60" t="s">
        <v>120</v>
      </c>
      <c r="D78" s="43">
        <v>3.7</v>
      </c>
      <c r="E78" s="43">
        <v>10</v>
      </c>
      <c r="F78" s="43">
        <v>5.2</v>
      </c>
      <c r="G78" s="43">
        <v>5.6</v>
      </c>
      <c r="H78" s="43"/>
      <c r="I78" s="43"/>
      <c r="J78" s="43"/>
      <c r="K78" s="56">
        <f t="shared" si="12"/>
        <v>8.3</v>
      </c>
      <c r="M78" s="158">
        <f t="shared" si="13"/>
        <v>8.3</v>
      </c>
    </row>
    <row r="79" spans="1:13" ht="15" customHeight="1" thickBot="1">
      <c r="A79" s="89">
        <f>IF(COUNT(K79)&gt;0,RANK(K79,$K$75:$K$82),"")</f>
        <v>1</v>
      </c>
      <c r="B79" s="46" t="str">
        <f>Liste!$B$20</f>
        <v>Rahel Amaker</v>
      </c>
      <c r="C79" s="46" t="s">
        <v>46</v>
      </c>
      <c r="D79" s="44">
        <v>4.4</v>
      </c>
      <c r="E79" s="44">
        <v>10</v>
      </c>
      <c r="F79" s="44">
        <v>1.5</v>
      </c>
      <c r="G79" s="44">
        <v>1.3</v>
      </c>
      <c r="H79" s="44"/>
      <c r="I79" s="44"/>
      <c r="J79" s="44"/>
      <c r="K79" s="61">
        <f t="shared" si="12"/>
        <v>13</v>
      </c>
      <c r="M79" s="158">
        <f t="shared" si="13"/>
        <v>13</v>
      </c>
    </row>
    <row r="80" spans="1:13" ht="15" customHeight="1" thickBot="1">
      <c r="A80" s="90">
        <f>IF(COUNT(K80)&gt;0,RANK(K80,$K$75:$K$82),"")</f>
        <v>2</v>
      </c>
      <c r="B80" s="60" t="str">
        <f>Liste!$B$39</f>
        <v>Petra Hedvábná</v>
      </c>
      <c r="C80" s="60" t="s">
        <v>51</v>
      </c>
      <c r="D80" s="43">
        <v>3.7</v>
      </c>
      <c r="E80" s="43">
        <v>10</v>
      </c>
      <c r="F80" s="43">
        <v>1</v>
      </c>
      <c r="G80" s="43">
        <v>1.5</v>
      </c>
      <c r="H80" s="43"/>
      <c r="I80" s="43"/>
      <c r="J80" s="43"/>
      <c r="K80" s="56">
        <f t="shared" si="12"/>
        <v>12.45</v>
      </c>
      <c r="M80" s="158">
        <f t="shared" si="13"/>
        <v>12.45</v>
      </c>
    </row>
    <row r="81" spans="1:13" ht="15" customHeight="1" thickBot="1">
      <c r="A81" s="89">
        <f t="shared" si="11"/>
        <v>7</v>
      </c>
      <c r="B81" s="46"/>
      <c r="C81" s="38"/>
      <c r="D81" s="63">
        <v>8</v>
      </c>
      <c r="E81" s="71">
        <v>0</v>
      </c>
      <c r="F81" s="63">
        <v>0</v>
      </c>
      <c r="G81" s="63"/>
      <c r="H81" s="63"/>
      <c r="I81" s="63"/>
      <c r="J81" s="63"/>
      <c r="K81" s="61">
        <f t="shared" si="12"/>
        <v>8</v>
      </c>
      <c r="M81" s="158">
        <f t="shared" si="13"/>
        <v>8</v>
      </c>
    </row>
    <row r="82" spans="1:13" ht="15" customHeight="1" thickBot="1">
      <c r="A82" s="90">
        <f t="shared" si="11"/>
        <v>8</v>
      </c>
      <c r="B82" s="60"/>
      <c r="C82" s="60"/>
      <c r="D82" s="43">
        <v>0</v>
      </c>
      <c r="E82" s="43">
        <v>0</v>
      </c>
      <c r="F82" s="43">
        <v>0</v>
      </c>
      <c r="G82" s="43"/>
      <c r="H82" s="43"/>
      <c r="I82" s="43"/>
      <c r="J82" s="43"/>
      <c r="K82" s="56">
        <f t="shared" si="12"/>
        <v>0</v>
      </c>
      <c r="M82" s="158">
        <f t="shared" si="13"/>
        <v>0</v>
      </c>
    </row>
    <row r="83" spans="1:11" ht="24.75" customHeight="1">
      <c r="A83" s="209" t="s">
        <v>43</v>
      </c>
      <c r="B83" s="209"/>
      <c r="C83" s="209"/>
      <c r="D83" s="209"/>
      <c r="E83" s="209"/>
      <c r="F83" s="209"/>
      <c r="G83" s="209"/>
      <c r="H83" s="209"/>
      <c r="I83" s="209"/>
      <c r="J83" s="209"/>
      <c r="K83" s="209"/>
    </row>
    <row r="84" spans="1:11" ht="21" customHeight="1">
      <c r="A84" s="210" t="s">
        <v>7</v>
      </c>
      <c r="B84" s="210"/>
      <c r="C84" s="34"/>
      <c r="D84" s="76"/>
      <c r="E84" s="76"/>
      <c r="F84" s="76"/>
      <c r="G84" s="76"/>
      <c r="H84" s="76"/>
      <c r="I84" s="76"/>
      <c r="J84" s="76"/>
      <c r="K84" s="74"/>
    </row>
    <row r="85" spans="1:11" ht="21" customHeight="1" thickBot="1">
      <c r="A85" s="30" t="s">
        <v>10</v>
      </c>
      <c r="B85" s="32" t="s">
        <v>15</v>
      </c>
      <c r="C85" s="37" t="s">
        <v>16</v>
      </c>
      <c r="D85" s="54" t="s">
        <v>33</v>
      </c>
      <c r="E85" s="54" t="s">
        <v>34</v>
      </c>
      <c r="F85" s="54" t="s">
        <v>1</v>
      </c>
      <c r="G85" s="54" t="s">
        <v>2</v>
      </c>
      <c r="H85" s="54" t="s">
        <v>3</v>
      </c>
      <c r="I85" s="54" t="s">
        <v>4</v>
      </c>
      <c r="J85" s="54" t="s">
        <v>31</v>
      </c>
      <c r="K85" s="54" t="s">
        <v>32</v>
      </c>
    </row>
    <row r="86" spans="1:13" ht="15" customHeight="1" thickBot="1">
      <c r="A86" s="89">
        <f aca="true" t="shared" si="14" ref="A86:A93">IF(COUNT(K86)&gt;0,RANK(K86,$K$86:$K$93),"")</f>
        <v>4</v>
      </c>
      <c r="B86" s="46" t="str">
        <f>Liste!$B$7</f>
        <v>Jessica Bond</v>
      </c>
      <c r="C86" s="38" t="s">
        <v>118</v>
      </c>
      <c r="D86" s="44">
        <v>3.4</v>
      </c>
      <c r="E86" s="70">
        <v>10</v>
      </c>
      <c r="F86" s="44">
        <v>3.8</v>
      </c>
      <c r="G86" s="44">
        <v>3.4</v>
      </c>
      <c r="H86" s="44"/>
      <c r="I86" s="44"/>
      <c r="J86" s="44"/>
      <c r="K86" s="57">
        <f aca="true" t="shared" si="15" ref="K86:K93">IF(COUNT(F86:I86)=0,"",IF(COUNT(F86:I86)&lt;4,ROUND(D86-J86+(E86-(SUM(F86:I86)/COUNT(F86:I86))),RStellen),ROUND((D86-J86+(E86-((LARGE(F86:I86,2)+LARGE(F86:I86,3))/2))),RStellen)))</f>
        <v>9.8</v>
      </c>
      <c r="M86" s="158">
        <f aca="true" t="shared" si="16" ref="M86:M93">ROUND(K86,3)</f>
        <v>9.8</v>
      </c>
    </row>
    <row r="87" spans="1:13" ht="15" customHeight="1" thickBot="1">
      <c r="A87" s="90">
        <f t="shared" si="14"/>
        <v>2</v>
      </c>
      <c r="B87" s="60" t="str">
        <f>Liste!$B$87</f>
        <v>Szimonetta Lehota</v>
      </c>
      <c r="C87" s="60" t="s">
        <v>52</v>
      </c>
      <c r="D87" s="43">
        <v>3.9</v>
      </c>
      <c r="E87" s="43">
        <v>10</v>
      </c>
      <c r="F87" s="43">
        <v>2.9</v>
      </c>
      <c r="G87" s="43">
        <v>2.7</v>
      </c>
      <c r="H87" s="43"/>
      <c r="I87" s="43"/>
      <c r="J87" s="43"/>
      <c r="K87" s="56">
        <f t="shared" si="15"/>
        <v>11.1</v>
      </c>
      <c r="M87" s="158">
        <f t="shared" si="16"/>
        <v>11.1</v>
      </c>
    </row>
    <row r="88" spans="1:13" ht="15" customHeight="1" thickBot="1">
      <c r="A88" s="89">
        <f t="shared" si="14"/>
        <v>3</v>
      </c>
      <c r="B88" s="46" t="str">
        <f>Liste!$B$86</f>
        <v>Carina Rettensteiner</v>
      </c>
      <c r="C88" s="46" t="s">
        <v>117</v>
      </c>
      <c r="D88" s="44">
        <v>3.5</v>
      </c>
      <c r="E88" s="44">
        <v>10</v>
      </c>
      <c r="F88" s="44">
        <v>3.4</v>
      </c>
      <c r="G88" s="44">
        <v>3.6</v>
      </c>
      <c r="H88" s="44"/>
      <c r="I88" s="44"/>
      <c r="J88" s="44"/>
      <c r="K88" s="61">
        <f t="shared" si="15"/>
        <v>10</v>
      </c>
      <c r="M88" s="158">
        <f t="shared" si="16"/>
        <v>10</v>
      </c>
    </row>
    <row r="89" spans="1:13" ht="15" customHeight="1" thickBot="1">
      <c r="A89" s="90">
        <f t="shared" si="14"/>
        <v>5</v>
      </c>
      <c r="B89" s="60" t="str">
        <f>Liste!$B$6</f>
        <v>Rachel Waddigton</v>
      </c>
      <c r="C89" s="60" t="s">
        <v>118</v>
      </c>
      <c r="D89" s="43">
        <v>3.3</v>
      </c>
      <c r="E89" s="43">
        <v>10</v>
      </c>
      <c r="F89" s="43">
        <v>3.7</v>
      </c>
      <c r="G89" s="43">
        <v>3.6</v>
      </c>
      <c r="H89" s="43"/>
      <c r="I89" s="43"/>
      <c r="J89" s="43"/>
      <c r="K89" s="56">
        <f t="shared" si="15"/>
        <v>9.65</v>
      </c>
      <c r="M89" s="158">
        <f t="shared" si="16"/>
        <v>9.65</v>
      </c>
    </row>
    <row r="90" spans="1:13" ht="15" customHeight="1" thickBot="1">
      <c r="A90" s="89">
        <f t="shared" si="14"/>
        <v>1</v>
      </c>
      <c r="B90" s="46" t="str">
        <f>Liste!$B$35</f>
        <v>Veronika Veisová</v>
      </c>
      <c r="C90" s="46" t="s">
        <v>51</v>
      </c>
      <c r="D90" s="44">
        <v>3.9</v>
      </c>
      <c r="E90" s="44">
        <v>10</v>
      </c>
      <c r="F90" s="44">
        <v>1.9</v>
      </c>
      <c r="G90" s="44">
        <v>1.9</v>
      </c>
      <c r="H90" s="44"/>
      <c r="I90" s="44"/>
      <c r="J90" s="44"/>
      <c r="K90" s="61">
        <f t="shared" si="15"/>
        <v>12</v>
      </c>
      <c r="M90" s="158">
        <f t="shared" si="16"/>
        <v>12</v>
      </c>
    </row>
    <row r="91" spans="1:13" ht="15" customHeight="1" thickBot="1">
      <c r="A91" s="90">
        <f t="shared" si="14"/>
        <v>6</v>
      </c>
      <c r="B91" s="60"/>
      <c r="C91" s="60"/>
      <c r="D91" s="43">
        <v>0</v>
      </c>
      <c r="E91" s="43">
        <v>0</v>
      </c>
      <c r="F91" s="43">
        <v>0</v>
      </c>
      <c r="G91" s="43"/>
      <c r="H91" s="43"/>
      <c r="I91" s="43"/>
      <c r="J91" s="43"/>
      <c r="K91" s="56">
        <f t="shared" si="15"/>
        <v>0</v>
      </c>
      <c r="M91" s="158">
        <f t="shared" si="16"/>
        <v>0</v>
      </c>
    </row>
    <row r="92" spans="1:13" ht="15" customHeight="1" thickBot="1">
      <c r="A92" s="89">
        <f t="shared" si="14"/>
        <v>6</v>
      </c>
      <c r="B92" s="46"/>
      <c r="C92" s="38"/>
      <c r="D92" s="63">
        <v>0</v>
      </c>
      <c r="E92" s="71">
        <v>0</v>
      </c>
      <c r="F92" s="63">
        <v>0</v>
      </c>
      <c r="G92" s="63"/>
      <c r="H92" s="63"/>
      <c r="I92" s="63"/>
      <c r="J92" s="63"/>
      <c r="K92" s="61">
        <f t="shared" si="15"/>
        <v>0</v>
      </c>
      <c r="M92" s="158">
        <f t="shared" si="16"/>
        <v>0</v>
      </c>
    </row>
    <row r="93" spans="1:13" ht="15" customHeight="1" thickBot="1">
      <c r="A93" s="90">
        <f t="shared" si="14"/>
        <v>6</v>
      </c>
      <c r="B93" s="60"/>
      <c r="C93" s="60"/>
      <c r="D93" s="43">
        <v>0</v>
      </c>
      <c r="E93" s="43">
        <v>0</v>
      </c>
      <c r="F93" s="43">
        <v>0</v>
      </c>
      <c r="G93" s="43"/>
      <c r="H93" s="43"/>
      <c r="I93" s="43"/>
      <c r="J93" s="43"/>
      <c r="K93" s="56">
        <f t="shared" si="15"/>
        <v>0</v>
      </c>
      <c r="M93" s="158">
        <f t="shared" si="16"/>
        <v>0</v>
      </c>
    </row>
    <row r="94" spans="1:11" ht="24.75" customHeight="1">
      <c r="A94" s="209" t="s">
        <v>44</v>
      </c>
      <c r="B94" s="209"/>
      <c r="C94" s="209"/>
      <c r="D94" s="209"/>
      <c r="E94" s="209"/>
      <c r="F94" s="209"/>
      <c r="G94" s="209"/>
      <c r="H94" s="209"/>
      <c r="I94" s="209"/>
      <c r="J94" s="209"/>
      <c r="K94" s="209"/>
    </row>
    <row r="95" spans="1:2" ht="21" customHeight="1">
      <c r="A95" s="178" t="s">
        <v>7</v>
      </c>
      <c r="B95" s="178"/>
    </row>
    <row r="96" spans="1:11" ht="21" customHeight="1" thickBot="1">
      <c r="A96" s="30" t="s">
        <v>10</v>
      </c>
      <c r="B96" s="32" t="s">
        <v>15</v>
      </c>
      <c r="C96" s="37" t="s">
        <v>16</v>
      </c>
      <c r="D96" s="54" t="s">
        <v>33</v>
      </c>
      <c r="E96" s="54" t="s">
        <v>34</v>
      </c>
      <c r="F96" s="54" t="s">
        <v>1</v>
      </c>
      <c r="G96" s="54" t="s">
        <v>2</v>
      </c>
      <c r="H96" s="54" t="s">
        <v>3</v>
      </c>
      <c r="I96" s="54" t="s">
        <v>4</v>
      </c>
      <c r="J96" s="54" t="s">
        <v>31</v>
      </c>
      <c r="K96" s="54" t="s">
        <v>32</v>
      </c>
    </row>
    <row r="97" spans="1:13" ht="15" customHeight="1" thickBot="1">
      <c r="A97" s="89">
        <f aca="true" t="shared" si="17" ref="A97:A104">IF(COUNT(K97)&gt;0,RANK(K97,$K$97:$K$104),"")</f>
        <v>4</v>
      </c>
      <c r="B97" s="46" t="str">
        <f>Liste!$B$58</f>
        <v>Sandra Freund</v>
      </c>
      <c r="C97" s="38" t="s">
        <v>120</v>
      </c>
      <c r="D97" s="44">
        <v>3.7</v>
      </c>
      <c r="E97" s="70">
        <v>10</v>
      </c>
      <c r="F97" s="44">
        <v>2.2</v>
      </c>
      <c r="G97" s="44">
        <v>2.1</v>
      </c>
      <c r="H97" s="44"/>
      <c r="I97" s="44"/>
      <c r="J97" s="44"/>
      <c r="K97" s="57">
        <f aca="true" t="shared" si="18" ref="K97:K104">IF(COUNT(F97:I97)=0,"",IF(COUNT(F97:I97)&lt;4,ROUND(D97-J97+(E97-(SUM(F97:I97)/COUNT(F97:I97))),RStellen),ROUND((D97-J97+(E97-((LARGE(F97:I97,2)+LARGE(F97:I97,3))/2))),RStellen)))</f>
        <v>11.55</v>
      </c>
      <c r="M97" s="158">
        <f aca="true" t="shared" si="19" ref="M97:M104">ROUND(K97,3)</f>
        <v>11.55</v>
      </c>
    </row>
    <row r="98" spans="1:13" ht="15" customHeight="1" thickBot="1">
      <c r="A98" s="90">
        <f t="shared" si="17"/>
        <v>2</v>
      </c>
      <c r="B98" s="60" t="str">
        <f>Liste!$B$60</f>
        <v>Sabrina Rebh</v>
      </c>
      <c r="C98" s="60" t="s">
        <v>120</v>
      </c>
      <c r="D98" s="43">
        <v>4.5</v>
      </c>
      <c r="E98" s="43">
        <v>10</v>
      </c>
      <c r="F98" s="43">
        <v>2.2</v>
      </c>
      <c r="G98" s="43">
        <v>2.6</v>
      </c>
      <c r="H98" s="43"/>
      <c r="I98" s="43"/>
      <c r="J98" s="43"/>
      <c r="K98" s="56">
        <f t="shared" si="18"/>
        <v>12.1</v>
      </c>
      <c r="M98" s="158">
        <f t="shared" si="19"/>
        <v>12.1</v>
      </c>
    </row>
    <row r="99" spans="1:13" ht="15" customHeight="1" thickBot="1">
      <c r="A99" s="89">
        <f t="shared" si="17"/>
        <v>3</v>
      </c>
      <c r="B99" s="46" t="str">
        <f>Liste!$B$39</f>
        <v>Petra Hedvábná</v>
      </c>
      <c r="C99" s="46" t="s">
        <v>51</v>
      </c>
      <c r="D99" s="44">
        <v>3.9</v>
      </c>
      <c r="E99" s="44">
        <v>10</v>
      </c>
      <c r="F99" s="44">
        <v>1.8</v>
      </c>
      <c r="G99" s="44">
        <v>1.9</v>
      </c>
      <c r="H99" s="44"/>
      <c r="I99" s="44"/>
      <c r="J99" s="44"/>
      <c r="K99" s="61">
        <f t="shared" si="18"/>
        <v>12.05</v>
      </c>
      <c r="M99" s="158">
        <f t="shared" si="19"/>
        <v>12.05</v>
      </c>
    </row>
    <row r="100" spans="1:13" ht="15" customHeight="1" thickBot="1">
      <c r="A100" s="90">
        <f t="shared" si="17"/>
        <v>4</v>
      </c>
      <c r="B100" s="60" t="str">
        <f>Liste!$B$20</f>
        <v>Rahel Amaker</v>
      </c>
      <c r="C100" s="60" t="s">
        <v>46</v>
      </c>
      <c r="D100" s="43">
        <v>4</v>
      </c>
      <c r="E100" s="43">
        <v>10</v>
      </c>
      <c r="F100" s="43">
        <v>2.5</v>
      </c>
      <c r="G100" s="43">
        <v>2.4</v>
      </c>
      <c r="H100" s="43"/>
      <c r="I100" s="43"/>
      <c r="J100" s="43"/>
      <c r="K100" s="56">
        <f t="shared" si="18"/>
        <v>11.55</v>
      </c>
      <c r="M100" s="158">
        <f t="shared" si="19"/>
        <v>11.55</v>
      </c>
    </row>
    <row r="101" spans="1:13" ht="15" customHeight="1" thickBot="1">
      <c r="A101" s="89">
        <f>IF(COUNT(K101)&gt;0,RANK(K101,$K$97:$K$104),"")</f>
        <v>1</v>
      </c>
      <c r="B101" s="46" t="str">
        <f>Liste!$B$19</f>
        <v>Nadine Schulz</v>
      </c>
      <c r="C101" s="46" t="s">
        <v>46</v>
      </c>
      <c r="D101" s="44">
        <v>4.2</v>
      </c>
      <c r="E101" s="44">
        <v>10</v>
      </c>
      <c r="F101" s="44">
        <v>2</v>
      </c>
      <c r="G101" s="44">
        <v>1.9</v>
      </c>
      <c r="H101" s="44"/>
      <c r="I101" s="44"/>
      <c r="J101" s="44"/>
      <c r="K101" s="61">
        <f t="shared" si="18"/>
        <v>12.25</v>
      </c>
      <c r="M101" s="158">
        <f t="shared" si="19"/>
        <v>12.25</v>
      </c>
    </row>
    <row r="102" spans="1:13" ht="15" customHeight="1" thickBot="1">
      <c r="A102" s="90">
        <f>IF(COUNT(K102)&gt;0,RANK(K102,$K$97:$K$104),"")</f>
        <v>4</v>
      </c>
      <c r="B102" s="60" t="str">
        <f>Liste!$B$38</f>
        <v>Veronika Baresová</v>
      </c>
      <c r="C102" s="60" t="s">
        <v>51</v>
      </c>
      <c r="D102" s="43">
        <v>4.7</v>
      </c>
      <c r="E102" s="43">
        <v>10</v>
      </c>
      <c r="F102" s="43">
        <v>3.2</v>
      </c>
      <c r="G102" s="43">
        <v>3.1</v>
      </c>
      <c r="H102" s="43"/>
      <c r="I102" s="43"/>
      <c r="J102" s="43"/>
      <c r="K102" s="56">
        <f t="shared" si="18"/>
        <v>11.55</v>
      </c>
      <c r="M102" s="158">
        <f t="shared" si="19"/>
        <v>11.55</v>
      </c>
    </row>
    <row r="103" spans="1:13" ht="15" customHeight="1" thickBot="1">
      <c r="A103" s="89">
        <f t="shared" si="17"/>
        <v>7</v>
      </c>
      <c r="B103" s="46"/>
      <c r="C103" s="38"/>
      <c r="D103" s="63">
        <v>0</v>
      </c>
      <c r="E103" s="71">
        <v>0</v>
      </c>
      <c r="F103" s="63">
        <v>0</v>
      </c>
      <c r="G103" s="63"/>
      <c r="H103" s="63"/>
      <c r="I103" s="63"/>
      <c r="J103" s="63"/>
      <c r="K103" s="61">
        <f t="shared" si="18"/>
        <v>0</v>
      </c>
      <c r="M103" s="158">
        <f t="shared" si="19"/>
        <v>0</v>
      </c>
    </row>
    <row r="104" spans="1:13" ht="15" customHeight="1" thickBot="1">
      <c r="A104" s="90">
        <f t="shared" si="17"/>
        <v>7</v>
      </c>
      <c r="B104" s="60"/>
      <c r="C104" s="60"/>
      <c r="D104" s="43">
        <v>0</v>
      </c>
      <c r="E104" s="43">
        <v>0</v>
      </c>
      <c r="F104" s="43">
        <v>0</v>
      </c>
      <c r="G104" s="43"/>
      <c r="H104" s="43"/>
      <c r="I104" s="43"/>
      <c r="J104" s="43"/>
      <c r="K104" s="56">
        <f t="shared" si="18"/>
        <v>0</v>
      </c>
      <c r="M104" s="158">
        <f t="shared" si="19"/>
        <v>0</v>
      </c>
    </row>
  </sheetData>
  <sheetProtection/>
  <mergeCells count="48">
    <mergeCell ref="A4:A5"/>
    <mergeCell ref="L4:L5"/>
    <mergeCell ref="A6:A7"/>
    <mergeCell ref="L6:L7"/>
    <mergeCell ref="A10:A11"/>
    <mergeCell ref="L10:L11"/>
    <mergeCell ref="A8:A9"/>
    <mergeCell ref="L8:L9"/>
    <mergeCell ref="L33:L34"/>
    <mergeCell ref="A33:A34"/>
    <mergeCell ref="A12:A13"/>
    <mergeCell ref="L12:L13"/>
    <mergeCell ref="A18:A19"/>
    <mergeCell ref="L18:L19"/>
    <mergeCell ref="A16:A17"/>
    <mergeCell ref="L16:L17"/>
    <mergeCell ref="A14:A15"/>
    <mergeCell ref="L14:L15"/>
    <mergeCell ref="A31:A32"/>
    <mergeCell ref="A37:A38"/>
    <mergeCell ref="L23:L24"/>
    <mergeCell ref="L25:L26"/>
    <mergeCell ref="L27:L28"/>
    <mergeCell ref="L29:L30"/>
    <mergeCell ref="L31:L32"/>
    <mergeCell ref="L37:L38"/>
    <mergeCell ref="A35:A36"/>
    <mergeCell ref="L35:L36"/>
    <mergeCell ref="A62:B62"/>
    <mergeCell ref="A72:K72"/>
    <mergeCell ref="A2:B2"/>
    <mergeCell ref="A20:K20"/>
    <mergeCell ref="A21:B21"/>
    <mergeCell ref="A39:K39"/>
    <mergeCell ref="A23:A24"/>
    <mergeCell ref="A25:A26"/>
    <mergeCell ref="A27:A28"/>
    <mergeCell ref="A29:A30"/>
    <mergeCell ref="A1:L1"/>
    <mergeCell ref="A95:B95"/>
    <mergeCell ref="A40:B40"/>
    <mergeCell ref="A50:K50"/>
    <mergeCell ref="A51:B51"/>
    <mergeCell ref="A61:K61"/>
    <mergeCell ref="A73:B73"/>
    <mergeCell ref="A83:K83"/>
    <mergeCell ref="A84:B84"/>
    <mergeCell ref="A94:K94"/>
  </mergeCells>
  <dataValidations count="3">
    <dataValidation type="custom" allowBlank="1" showInputMessage="1" showErrorMessage="1" errorTitle="Üngültiger B-Note Abzug" error="Der eingebene Abzug ist kleiner als 0 oder größer, als die maximal erreichbare B-Note" sqref="F37:I37 F23:I30 F49:I49 F16:I16 F60:I60 F42:I47 F71:I71 F53:I58 F82:I82 F64:I69 F93:I93 F75:I80 F104:I104 F86:I91 F18:I18 F4:I11 F97:I102">
      <formula1>AND(F37&gt;=0,F37&lt;=$E37)</formula1>
    </dataValidation>
    <dataValidation type="custom" allowBlank="1" showInputMessage="1" showErrorMessage="1" errorTitle="Üngültiger B-Note Abzug" error="Der eingegebene Abzug ist kleiner als 0 oder größer als die maximal erreichbare B-Note" sqref="F19:J19 F17:J17 F38:I38 F48:I48 F59:I59 F70:I70 F81:I81 F92:I92 F103:I103 F12:I15 F31:I36">
      <formula1>AND(F19&gt;=0,F19&lt;=$E19)</formula1>
    </dataValidation>
    <dataValidation errorStyle="warning" type="list" allowBlank="1" showInputMessage="1" showErrorMessage="1" sqref="B86:B93 B75:B82 B53:B60 B23:B38 B4:B19 B64:B71 B42:B49 B97:B104">
      <formula1>Heimturnerinnen</formula1>
    </dataValidation>
  </dataValidations>
  <printOptions horizontalCentered="1" verticalCentered="1"/>
  <pageMargins left="0.7086614173228347" right="0.7086614173228347" top="1.7716535433070868" bottom="0.7874015748031497" header="0.5118110236220472" footer="0.5118110236220472"/>
  <pageSetup horizontalDpi="600" verticalDpi="600" orientation="landscape" paperSize="9" scale="67" r:id="rId1"/>
  <headerFooter alignWithMargins="0">
    <oddHeader>&amp;C&amp;"Arial,Fett"&amp;36 7. Gottlieb-Daimler-Cup 2009
Gerätefinale</oddHeader>
  </headerFooter>
  <rowBreaks count="4" manualBreakCount="4">
    <brk id="38" max="255" man="1"/>
    <brk id="60" max="255" man="1"/>
    <brk id="82" max="11" man="1"/>
    <brk id="104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32"/>
  <sheetViews>
    <sheetView zoomScale="90" zoomScaleNormal="90" workbookViewId="0" topLeftCell="A1">
      <selection activeCell="G4" sqref="G4:H4"/>
    </sheetView>
  </sheetViews>
  <sheetFormatPr defaultColWidth="11.421875" defaultRowHeight="12.75"/>
  <cols>
    <col min="5" max="7" width="6.57421875" style="0" customWidth="1"/>
    <col min="8" max="8" width="9.140625" style="0" customWidth="1"/>
    <col min="9" max="12" width="6.57421875" style="0" customWidth="1"/>
  </cols>
  <sheetData>
    <row r="1" spans="1:10" ht="31.5" customHeight="1">
      <c r="A1" s="221" t="s">
        <v>53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2" ht="31.5" customHeight="1">
      <c r="A2" s="218" t="s">
        <v>77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ht="21.75" customHeight="1">
      <c r="A3" s="219" t="s">
        <v>15</v>
      </c>
      <c r="B3" s="219"/>
      <c r="C3" s="219"/>
      <c r="D3" s="219"/>
      <c r="E3" s="219" t="s">
        <v>56</v>
      </c>
      <c r="F3" s="219"/>
      <c r="G3" s="219" t="s">
        <v>54</v>
      </c>
      <c r="H3" s="219"/>
      <c r="I3" s="219" t="s">
        <v>55</v>
      </c>
      <c r="J3" s="219"/>
      <c r="K3" s="219" t="s">
        <v>69</v>
      </c>
      <c r="L3" s="219"/>
    </row>
    <row r="4" spans="1:13" s="113" customFormat="1" ht="34.5" customHeight="1">
      <c r="A4" s="222"/>
      <c r="B4" s="222"/>
      <c r="C4" s="222"/>
      <c r="D4" s="222"/>
      <c r="E4" s="220"/>
      <c r="F4" s="216"/>
      <c r="G4" s="216"/>
      <c r="H4" s="216"/>
      <c r="I4" s="216"/>
      <c r="J4" s="216"/>
      <c r="K4" s="216"/>
      <c r="L4" s="216"/>
      <c r="M4" s="215">
        <v>1</v>
      </c>
    </row>
    <row r="5" spans="1:13" s="113" customFormat="1" ht="34.5" customHeight="1">
      <c r="A5" s="222"/>
      <c r="B5" s="222"/>
      <c r="C5" s="222"/>
      <c r="D5" s="222"/>
      <c r="E5" s="220"/>
      <c r="F5" s="216"/>
      <c r="G5" s="216"/>
      <c r="H5" s="216"/>
      <c r="I5" s="216"/>
      <c r="J5" s="216"/>
      <c r="K5" s="216"/>
      <c r="L5" s="216"/>
      <c r="M5" s="215"/>
    </row>
    <row r="6" spans="1:13" s="113" customFormat="1" ht="34.5" customHeight="1">
      <c r="A6" s="222"/>
      <c r="B6" s="222"/>
      <c r="C6" s="222"/>
      <c r="D6" s="222"/>
      <c r="E6" s="220"/>
      <c r="F6" s="216"/>
      <c r="G6" s="216"/>
      <c r="H6" s="216"/>
      <c r="I6" s="216"/>
      <c r="J6" s="216"/>
      <c r="K6" s="216"/>
      <c r="L6" s="216"/>
      <c r="M6" s="215">
        <v>2</v>
      </c>
    </row>
    <row r="7" spans="1:13" s="113" customFormat="1" ht="34.5" customHeight="1">
      <c r="A7" s="222"/>
      <c r="B7" s="222"/>
      <c r="C7" s="222"/>
      <c r="D7" s="222"/>
      <c r="E7" s="220"/>
      <c r="F7" s="216"/>
      <c r="G7" s="216"/>
      <c r="H7" s="216"/>
      <c r="I7" s="216"/>
      <c r="J7" s="216"/>
      <c r="K7" s="216"/>
      <c r="L7" s="216"/>
      <c r="M7" s="215"/>
    </row>
    <row r="8" spans="1:13" s="113" customFormat="1" ht="34.5" customHeight="1">
      <c r="A8" s="222"/>
      <c r="B8" s="222"/>
      <c r="C8" s="222"/>
      <c r="D8" s="222"/>
      <c r="E8" s="220"/>
      <c r="F8" s="216"/>
      <c r="G8" s="216"/>
      <c r="H8" s="216"/>
      <c r="I8" s="216"/>
      <c r="J8" s="216"/>
      <c r="K8" s="216"/>
      <c r="L8" s="216"/>
      <c r="M8" s="215">
        <v>3</v>
      </c>
    </row>
    <row r="9" spans="1:13" s="113" customFormat="1" ht="34.5" customHeight="1">
      <c r="A9" s="222"/>
      <c r="B9" s="222"/>
      <c r="C9" s="222"/>
      <c r="D9" s="222"/>
      <c r="E9" s="220"/>
      <c r="F9" s="216"/>
      <c r="G9" s="216"/>
      <c r="H9" s="216"/>
      <c r="I9" s="216"/>
      <c r="J9" s="216"/>
      <c r="K9" s="216"/>
      <c r="L9" s="216"/>
      <c r="M9" s="215"/>
    </row>
    <row r="10" spans="1:13" s="113" customFormat="1" ht="34.5" customHeight="1">
      <c r="A10" s="222"/>
      <c r="B10" s="222"/>
      <c r="C10" s="222"/>
      <c r="D10" s="222"/>
      <c r="E10" s="220"/>
      <c r="F10" s="216"/>
      <c r="G10" s="216"/>
      <c r="H10" s="216"/>
      <c r="I10" s="216"/>
      <c r="J10" s="216"/>
      <c r="K10" s="216"/>
      <c r="L10" s="216"/>
      <c r="M10" s="215">
        <v>4</v>
      </c>
    </row>
    <row r="11" spans="1:13" s="113" customFormat="1" ht="34.5" customHeight="1">
      <c r="A11" s="222"/>
      <c r="B11" s="222"/>
      <c r="C11" s="222"/>
      <c r="D11" s="222"/>
      <c r="E11" s="220"/>
      <c r="F11" s="216"/>
      <c r="G11" s="216"/>
      <c r="H11" s="216"/>
      <c r="I11" s="216"/>
      <c r="J11" s="216"/>
      <c r="K11" s="216"/>
      <c r="L11" s="216"/>
      <c r="M11" s="215"/>
    </row>
    <row r="12" spans="1:13" s="113" customFormat="1" ht="34.5" customHeight="1">
      <c r="A12" s="222"/>
      <c r="B12" s="222"/>
      <c r="C12" s="222"/>
      <c r="D12" s="222"/>
      <c r="E12" s="220"/>
      <c r="F12" s="216"/>
      <c r="G12" s="216"/>
      <c r="H12" s="216"/>
      <c r="I12" s="216"/>
      <c r="J12" s="216"/>
      <c r="K12" s="216"/>
      <c r="L12" s="216"/>
      <c r="M12" s="215">
        <v>5</v>
      </c>
    </row>
    <row r="13" spans="1:13" s="113" customFormat="1" ht="34.5" customHeight="1">
      <c r="A13" s="222"/>
      <c r="B13" s="222"/>
      <c r="C13" s="222"/>
      <c r="D13" s="222"/>
      <c r="E13" s="220"/>
      <c r="F13" s="216"/>
      <c r="G13" s="216"/>
      <c r="H13" s="216"/>
      <c r="I13" s="216"/>
      <c r="J13" s="216"/>
      <c r="K13" s="216"/>
      <c r="L13" s="216"/>
      <c r="M13" s="215"/>
    </row>
    <row r="14" spans="1:13" s="113" customFormat="1" ht="34.5" customHeight="1">
      <c r="A14" s="222"/>
      <c r="B14" s="222"/>
      <c r="C14" s="222"/>
      <c r="D14" s="222"/>
      <c r="E14" s="220"/>
      <c r="F14" s="216"/>
      <c r="G14" s="216"/>
      <c r="H14" s="216"/>
      <c r="I14" s="216"/>
      <c r="J14" s="216"/>
      <c r="K14" s="216"/>
      <c r="L14" s="216"/>
      <c r="M14" s="215">
        <v>6</v>
      </c>
    </row>
    <row r="15" spans="1:13" s="113" customFormat="1" ht="34.5" customHeight="1">
      <c r="A15" s="222"/>
      <c r="B15" s="222"/>
      <c r="C15" s="222"/>
      <c r="D15" s="222"/>
      <c r="E15" s="220"/>
      <c r="F15" s="216"/>
      <c r="G15" s="216"/>
      <c r="H15" s="216"/>
      <c r="I15" s="216"/>
      <c r="J15" s="216"/>
      <c r="K15" s="216"/>
      <c r="L15" s="216"/>
      <c r="M15" s="215"/>
    </row>
    <row r="16" spans="1:13" s="113" customFormat="1" ht="34.5" customHeight="1">
      <c r="A16" s="222"/>
      <c r="B16" s="222"/>
      <c r="C16" s="222"/>
      <c r="D16" s="222"/>
      <c r="E16" s="220"/>
      <c r="F16" s="216"/>
      <c r="G16" s="216"/>
      <c r="H16" s="216"/>
      <c r="I16" s="216"/>
      <c r="J16" s="216"/>
      <c r="K16" s="216"/>
      <c r="L16" s="216"/>
      <c r="M16" s="215">
        <v>7</v>
      </c>
    </row>
    <row r="17" spans="1:13" s="113" customFormat="1" ht="34.5" customHeight="1">
      <c r="A17" s="222"/>
      <c r="B17" s="222"/>
      <c r="C17" s="222"/>
      <c r="D17" s="222"/>
      <c r="E17" s="220"/>
      <c r="F17" s="216"/>
      <c r="G17" s="216"/>
      <c r="H17" s="216"/>
      <c r="I17" s="216"/>
      <c r="J17" s="216"/>
      <c r="K17" s="216"/>
      <c r="L17" s="216"/>
      <c r="M17" s="215"/>
    </row>
    <row r="18" spans="1:13" s="113" customFormat="1" ht="34.5" customHeight="1">
      <c r="A18" s="222"/>
      <c r="B18" s="222"/>
      <c r="C18" s="222"/>
      <c r="D18" s="222"/>
      <c r="E18" s="220"/>
      <c r="F18" s="216"/>
      <c r="G18" s="216"/>
      <c r="H18" s="216"/>
      <c r="I18" s="216"/>
      <c r="J18" s="216"/>
      <c r="K18" s="216"/>
      <c r="L18" s="216"/>
      <c r="M18" s="215">
        <v>8</v>
      </c>
    </row>
    <row r="19" spans="1:13" s="113" customFormat="1" ht="34.5" customHeight="1">
      <c r="A19" s="222"/>
      <c r="B19" s="222"/>
      <c r="C19" s="222"/>
      <c r="D19" s="222"/>
      <c r="E19" s="220"/>
      <c r="F19" s="216"/>
      <c r="G19" s="216"/>
      <c r="H19" s="216"/>
      <c r="I19" s="216"/>
      <c r="J19" s="216"/>
      <c r="K19" s="216"/>
      <c r="L19" s="216"/>
      <c r="M19" s="215"/>
    </row>
    <row r="20" spans="1:13" s="113" customFormat="1" ht="34.5" customHeight="1">
      <c r="A20" s="222"/>
      <c r="B20" s="222"/>
      <c r="C20" s="222"/>
      <c r="D20" s="222"/>
      <c r="E20" s="220"/>
      <c r="F20" s="216"/>
      <c r="G20" s="216"/>
      <c r="H20" s="216"/>
      <c r="I20" s="216"/>
      <c r="J20" s="216"/>
      <c r="K20" s="216"/>
      <c r="L20" s="216"/>
      <c r="M20" s="215">
        <v>9</v>
      </c>
    </row>
    <row r="21" spans="1:13" s="113" customFormat="1" ht="34.5" customHeight="1">
      <c r="A21" s="222"/>
      <c r="B21" s="222"/>
      <c r="C21" s="222"/>
      <c r="D21" s="222"/>
      <c r="E21" s="220"/>
      <c r="F21" s="216"/>
      <c r="G21" s="216"/>
      <c r="H21" s="216"/>
      <c r="I21" s="216"/>
      <c r="J21" s="216"/>
      <c r="K21" s="216"/>
      <c r="L21" s="216"/>
      <c r="M21" s="215"/>
    </row>
    <row r="22" spans="1:13" s="113" customFormat="1" ht="34.5" customHeight="1">
      <c r="A22" s="222"/>
      <c r="B22" s="222"/>
      <c r="C22" s="222"/>
      <c r="D22" s="222"/>
      <c r="E22" s="220"/>
      <c r="F22" s="216"/>
      <c r="G22" s="216"/>
      <c r="H22" s="216"/>
      <c r="I22" s="216"/>
      <c r="J22" s="216"/>
      <c r="K22" s="216"/>
      <c r="L22" s="216"/>
      <c r="M22" s="215">
        <v>10</v>
      </c>
    </row>
    <row r="23" spans="1:13" s="113" customFormat="1" ht="34.5" customHeight="1">
      <c r="A23" s="222"/>
      <c r="B23" s="222"/>
      <c r="C23" s="222"/>
      <c r="D23" s="222"/>
      <c r="E23" s="220"/>
      <c r="F23" s="216"/>
      <c r="G23" s="216"/>
      <c r="H23" s="216"/>
      <c r="I23" s="216"/>
      <c r="J23" s="216"/>
      <c r="K23" s="216"/>
      <c r="L23" s="216"/>
      <c r="M23" s="215"/>
    </row>
    <row r="24" spans="1:13" s="113" customFormat="1" ht="34.5" customHeight="1">
      <c r="A24" s="222"/>
      <c r="B24" s="222"/>
      <c r="C24" s="222"/>
      <c r="D24" s="222"/>
      <c r="E24" s="220"/>
      <c r="F24" s="216"/>
      <c r="G24" s="216"/>
      <c r="H24" s="216"/>
      <c r="I24" s="216"/>
      <c r="J24" s="216"/>
      <c r="K24" s="216"/>
      <c r="L24" s="216"/>
      <c r="M24" s="215">
        <v>11</v>
      </c>
    </row>
    <row r="25" spans="1:13" s="113" customFormat="1" ht="34.5" customHeight="1">
      <c r="A25" s="222"/>
      <c r="B25" s="222"/>
      <c r="C25" s="222"/>
      <c r="D25" s="222"/>
      <c r="E25" s="220"/>
      <c r="F25" s="216"/>
      <c r="G25" s="216"/>
      <c r="H25" s="216"/>
      <c r="I25" s="216"/>
      <c r="J25" s="216"/>
      <c r="K25" s="216"/>
      <c r="L25" s="216"/>
      <c r="M25" s="215"/>
    </row>
    <row r="26" spans="1:13" s="113" customFormat="1" ht="34.5" customHeight="1">
      <c r="A26" s="222"/>
      <c r="B26" s="222"/>
      <c r="C26" s="222"/>
      <c r="D26" s="222"/>
      <c r="E26" s="220"/>
      <c r="F26" s="216"/>
      <c r="G26" s="216"/>
      <c r="H26" s="216"/>
      <c r="I26" s="216"/>
      <c r="J26" s="216"/>
      <c r="K26" s="216"/>
      <c r="L26" s="216"/>
      <c r="M26" s="215">
        <v>12</v>
      </c>
    </row>
    <row r="27" spans="1:13" s="113" customFormat="1" ht="34.5" customHeight="1">
      <c r="A27" s="223"/>
      <c r="B27" s="224"/>
      <c r="C27" s="224"/>
      <c r="D27" s="225"/>
      <c r="E27" s="220"/>
      <c r="F27" s="216"/>
      <c r="G27" s="216"/>
      <c r="H27" s="216"/>
      <c r="I27" s="216"/>
      <c r="J27" s="216"/>
      <c r="K27" s="216"/>
      <c r="L27" s="216"/>
      <c r="M27" s="215"/>
    </row>
    <row r="28" spans="1:12" s="111" customFormat="1" ht="34.5" customHeight="1">
      <c r="A28" s="217"/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</row>
    <row r="29" spans="1:12" s="111" customFormat="1" ht="34.5" customHeight="1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</row>
    <row r="30" spans="1:12" s="111" customFormat="1" ht="34.5" customHeight="1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</row>
    <row r="31" spans="1:12" s="111" customFormat="1" ht="34.5" customHeight="1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</row>
    <row r="32" spans="1:12" s="111" customFormat="1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</row>
    <row r="33" s="111" customFormat="1" ht="12.75"/>
    <row r="34" s="111" customFormat="1" ht="12.75"/>
    <row r="35" s="111" customFormat="1" ht="12.75"/>
    <row r="36" s="111" customFormat="1" ht="12.75"/>
    <row r="37" s="111" customFormat="1" ht="12.75"/>
    <row r="38" s="111" customFormat="1" ht="12.75"/>
    <row r="39" s="111" customFormat="1" ht="12.75"/>
    <row r="40" s="111" customFormat="1" ht="12.75"/>
    <row r="41" s="111" customFormat="1" ht="12.75"/>
    <row r="42" s="111" customFormat="1" ht="12.75"/>
    <row r="43" s="111" customFormat="1" ht="12.75"/>
    <row r="44" s="111" customFormat="1" ht="12.75"/>
    <row r="45" s="111" customFormat="1" ht="12.75"/>
    <row r="46" s="111" customFormat="1" ht="12.75"/>
    <row r="47" s="111" customFormat="1" ht="12.75"/>
    <row r="48" s="111" customFormat="1" ht="12.75"/>
    <row r="49" s="111" customFormat="1" ht="12.75"/>
    <row r="50" s="111" customFormat="1" ht="12.75"/>
    <row r="51" s="111" customFormat="1" ht="12.75"/>
    <row r="52" s="111" customFormat="1" ht="12.75"/>
    <row r="53" s="111" customFormat="1" ht="12.75"/>
    <row r="54" s="111" customFormat="1" ht="12.75"/>
    <row r="55" s="111" customFormat="1" ht="12.75"/>
    <row r="56" s="111" customFormat="1" ht="12.75"/>
    <row r="57" s="111" customFormat="1" ht="12.75"/>
    <row r="58" s="111" customFormat="1" ht="12.75"/>
    <row r="59" s="111" customFormat="1" ht="12.75"/>
    <row r="60" s="111" customFormat="1" ht="12.75"/>
    <row r="61" s="111" customFormat="1" ht="12.75"/>
    <row r="62" s="111" customFormat="1" ht="12.75"/>
    <row r="63" s="111" customFormat="1" ht="12.75"/>
    <row r="64" s="111" customFormat="1" ht="12.75"/>
    <row r="65" s="111" customFormat="1" ht="12.75"/>
    <row r="66" s="111" customFormat="1" ht="12.75"/>
    <row r="67" s="111" customFormat="1" ht="12.75"/>
    <row r="68" s="111" customFormat="1" ht="12.75"/>
    <row r="69" s="111" customFormat="1" ht="12.75"/>
    <row r="70" s="111" customFormat="1" ht="12.75"/>
    <row r="71" s="111" customFormat="1" ht="12.75"/>
    <row r="72" s="111" customFormat="1" ht="12.75"/>
    <row r="73" s="111" customFormat="1" ht="12.75"/>
    <row r="74" s="111" customFormat="1" ht="12.75"/>
    <row r="75" s="111" customFormat="1" ht="12.75"/>
    <row r="76" s="111" customFormat="1" ht="12.75"/>
    <row r="77" s="111" customFormat="1" ht="12.75"/>
    <row r="78" s="111" customFormat="1" ht="12.75"/>
    <row r="79" s="111" customFormat="1" ht="12.75"/>
    <row r="80" s="111" customFormat="1" ht="12.75"/>
    <row r="81" s="111" customFormat="1" ht="12.75"/>
    <row r="82" s="111" customFormat="1" ht="12.75"/>
    <row r="83" s="111" customFormat="1" ht="12.75"/>
    <row r="84" s="111" customFormat="1" ht="12.75"/>
    <row r="85" s="111" customFormat="1" ht="12.75"/>
    <row r="86" s="111" customFormat="1" ht="12.75"/>
    <row r="87" s="111" customFormat="1" ht="12.75"/>
    <row r="88" s="111" customFormat="1" ht="12.75"/>
    <row r="89" s="111" customFormat="1" ht="12.75"/>
    <row r="90" s="111" customFormat="1" ht="12.75"/>
    <row r="91" s="111" customFormat="1" ht="12.75"/>
    <row r="92" s="111" customFormat="1" ht="12.75"/>
    <row r="93" s="111" customFormat="1" ht="12.75"/>
    <row r="94" s="111" customFormat="1" ht="12.75"/>
    <row r="95" s="111" customFormat="1" ht="12.75"/>
    <row r="96" s="111" customFormat="1" ht="12.75"/>
    <row r="97" s="111" customFormat="1" ht="12.75"/>
    <row r="98" s="111" customFormat="1" ht="12.75"/>
    <row r="99" s="111" customFormat="1" ht="12.75"/>
    <row r="100" s="111" customFormat="1" ht="12.75"/>
    <row r="101" s="111" customFormat="1" ht="12.75"/>
    <row r="102" s="111" customFormat="1" ht="12.75"/>
    <row r="103" s="111" customFormat="1" ht="12.75"/>
    <row r="104" s="111" customFormat="1" ht="12.75"/>
    <row r="105" s="111" customFormat="1" ht="12.75"/>
    <row r="106" s="111" customFormat="1" ht="12.75"/>
    <row r="107" s="111" customFormat="1" ht="12.75"/>
    <row r="108" s="111" customFormat="1" ht="12.75"/>
    <row r="109" s="111" customFormat="1" ht="12.75"/>
    <row r="110" s="111" customFormat="1" ht="12.75"/>
    <row r="111" s="111" customFormat="1" ht="12.75"/>
    <row r="112" s="111" customFormat="1" ht="12.75"/>
    <row r="113" s="111" customFormat="1" ht="12.75"/>
    <row r="114" s="111" customFormat="1" ht="12.75"/>
    <row r="115" s="111" customFormat="1" ht="12.75"/>
    <row r="116" s="111" customFormat="1" ht="12.75"/>
  </sheetData>
  <sheetProtection/>
  <mergeCells count="159">
    <mergeCell ref="A29:D29"/>
    <mergeCell ref="E29:F29"/>
    <mergeCell ref="G29:H29"/>
    <mergeCell ref="I29:J29"/>
    <mergeCell ref="A31:D31"/>
    <mergeCell ref="E31:F31"/>
    <mergeCell ref="G31:H31"/>
    <mergeCell ref="I31:J31"/>
    <mergeCell ref="G30:H30"/>
    <mergeCell ref="I30:J30"/>
    <mergeCell ref="A30:D30"/>
    <mergeCell ref="E30:F30"/>
    <mergeCell ref="A27:D27"/>
    <mergeCell ref="E27:F27"/>
    <mergeCell ref="G27:H27"/>
    <mergeCell ref="I27:J27"/>
    <mergeCell ref="A28:D28"/>
    <mergeCell ref="E28:F28"/>
    <mergeCell ref="G28:H28"/>
    <mergeCell ref="I28:J28"/>
    <mergeCell ref="A26:D26"/>
    <mergeCell ref="E26:F26"/>
    <mergeCell ref="G26:H26"/>
    <mergeCell ref="I26:J26"/>
    <mergeCell ref="A25:D25"/>
    <mergeCell ref="E25:F25"/>
    <mergeCell ref="G25:H25"/>
    <mergeCell ref="I25:J25"/>
    <mergeCell ref="A24:D24"/>
    <mergeCell ref="E24:F24"/>
    <mergeCell ref="G24:H24"/>
    <mergeCell ref="I24:J24"/>
    <mergeCell ref="A23:D23"/>
    <mergeCell ref="E23:F23"/>
    <mergeCell ref="G23:H23"/>
    <mergeCell ref="I23:J23"/>
    <mergeCell ref="A22:D22"/>
    <mergeCell ref="E22:F22"/>
    <mergeCell ref="G22:H22"/>
    <mergeCell ref="I22:J22"/>
    <mergeCell ref="A21:D21"/>
    <mergeCell ref="E21:F21"/>
    <mergeCell ref="G21:H21"/>
    <mergeCell ref="I21:J21"/>
    <mergeCell ref="A20:D20"/>
    <mergeCell ref="E20:F20"/>
    <mergeCell ref="G20:H20"/>
    <mergeCell ref="I20:J20"/>
    <mergeCell ref="A19:D19"/>
    <mergeCell ref="E19:F19"/>
    <mergeCell ref="G19:H19"/>
    <mergeCell ref="I19:J19"/>
    <mergeCell ref="A18:D18"/>
    <mergeCell ref="E18:F18"/>
    <mergeCell ref="G18:H18"/>
    <mergeCell ref="I18:J18"/>
    <mergeCell ref="A17:D17"/>
    <mergeCell ref="E17:F17"/>
    <mergeCell ref="G17:H17"/>
    <mergeCell ref="I17:J17"/>
    <mergeCell ref="A16:D16"/>
    <mergeCell ref="E16:F16"/>
    <mergeCell ref="G16:H16"/>
    <mergeCell ref="I16:J16"/>
    <mergeCell ref="A15:D15"/>
    <mergeCell ref="E15:F15"/>
    <mergeCell ref="G15:H15"/>
    <mergeCell ref="I15:J15"/>
    <mergeCell ref="I11:J11"/>
    <mergeCell ref="A14:D14"/>
    <mergeCell ref="E14:F14"/>
    <mergeCell ref="G14:H14"/>
    <mergeCell ref="I14:J14"/>
    <mergeCell ref="A13:D13"/>
    <mergeCell ref="E13:F13"/>
    <mergeCell ref="G13:H13"/>
    <mergeCell ref="I13:J13"/>
    <mergeCell ref="E9:F9"/>
    <mergeCell ref="G9:H9"/>
    <mergeCell ref="I9:J9"/>
    <mergeCell ref="A12:D12"/>
    <mergeCell ref="E12:F12"/>
    <mergeCell ref="G12:H12"/>
    <mergeCell ref="I12:J12"/>
    <mergeCell ref="A11:D11"/>
    <mergeCell ref="E11:F11"/>
    <mergeCell ref="G11:H11"/>
    <mergeCell ref="I7:J7"/>
    <mergeCell ref="A6:D6"/>
    <mergeCell ref="E6:F6"/>
    <mergeCell ref="G6:H6"/>
    <mergeCell ref="I6:J6"/>
    <mergeCell ref="G7:H7"/>
    <mergeCell ref="A10:D10"/>
    <mergeCell ref="E10:F10"/>
    <mergeCell ref="G10:H10"/>
    <mergeCell ref="I10:J10"/>
    <mergeCell ref="A9:D9"/>
    <mergeCell ref="I8:J8"/>
    <mergeCell ref="E3:F3"/>
    <mergeCell ref="G3:H3"/>
    <mergeCell ref="I3:J3"/>
    <mergeCell ref="A5:D5"/>
    <mergeCell ref="E5:F5"/>
    <mergeCell ref="G5:H5"/>
    <mergeCell ref="A7:D7"/>
    <mergeCell ref="E7:F7"/>
    <mergeCell ref="M4:M5"/>
    <mergeCell ref="M6:M7"/>
    <mergeCell ref="M8:M9"/>
    <mergeCell ref="A1:J1"/>
    <mergeCell ref="A3:D3"/>
    <mergeCell ref="A4:D4"/>
    <mergeCell ref="E4:F4"/>
    <mergeCell ref="G4:H4"/>
    <mergeCell ref="I4:J4"/>
    <mergeCell ref="A8:D8"/>
    <mergeCell ref="A2:L2"/>
    <mergeCell ref="K6:L6"/>
    <mergeCell ref="K8:L8"/>
    <mergeCell ref="K3:L3"/>
    <mergeCell ref="K4:L4"/>
    <mergeCell ref="K5:L5"/>
    <mergeCell ref="K7:L7"/>
    <mergeCell ref="I5:J5"/>
    <mergeCell ref="E8:F8"/>
    <mergeCell ref="G8:H8"/>
    <mergeCell ref="M14:M15"/>
    <mergeCell ref="M16:M17"/>
    <mergeCell ref="M18:M19"/>
    <mergeCell ref="K9:L9"/>
    <mergeCell ref="K10:L10"/>
    <mergeCell ref="K11:L11"/>
    <mergeCell ref="K13:L13"/>
    <mergeCell ref="M10:M11"/>
    <mergeCell ref="M12:M13"/>
    <mergeCell ref="K12:L12"/>
    <mergeCell ref="K31:L31"/>
    <mergeCell ref="K22:L22"/>
    <mergeCell ref="K23:L23"/>
    <mergeCell ref="K24:L24"/>
    <mergeCell ref="K25:L25"/>
    <mergeCell ref="K30:L30"/>
    <mergeCell ref="K28:L28"/>
    <mergeCell ref="K29:L29"/>
    <mergeCell ref="K14:L14"/>
    <mergeCell ref="K19:L19"/>
    <mergeCell ref="K20:L20"/>
    <mergeCell ref="K21:L21"/>
    <mergeCell ref="K15:L15"/>
    <mergeCell ref="K16:L16"/>
    <mergeCell ref="K17:L17"/>
    <mergeCell ref="K18:L18"/>
    <mergeCell ref="M20:M21"/>
    <mergeCell ref="M22:M23"/>
    <mergeCell ref="M24:M25"/>
    <mergeCell ref="K27:L27"/>
    <mergeCell ref="M26:M27"/>
    <mergeCell ref="K26:L26"/>
  </mergeCells>
  <printOptions horizontalCentered="1"/>
  <pageMargins left="0.3937007874015748" right="0.3937007874015748" top="0" bottom="0.3937007874015748" header="0" footer="0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768"/>
  <sheetViews>
    <sheetView zoomScaleSheetLayoutView="50" zoomScalePageLayoutView="17" workbookViewId="0" topLeftCell="A28">
      <selection activeCell="A61" sqref="A61:B61"/>
    </sheetView>
  </sheetViews>
  <sheetFormatPr defaultColWidth="11.421875" defaultRowHeight="12.75"/>
  <cols>
    <col min="3" max="3" width="12.8515625" style="0" bestFit="1" customWidth="1"/>
  </cols>
  <sheetData>
    <row r="1" spans="1:7" ht="12.75">
      <c r="A1" s="148"/>
      <c r="B1" s="148"/>
      <c r="C1" s="135"/>
      <c r="D1" s="135"/>
      <c r="E1" s="136"/>
      <c r="F1" s="135"/>
      <c r="G1" s="136"/>
    </row>
    <row r="2" spans="1:7" ht="27.75">
      <c r="A2" s="243" t="s">
        <v>57</v>
      </c>
      <c r="B2" s="243"/>
      <c r="C2" s="243"/>
      <c r="D2" s="243"/>
      <c r="E2" s="244"/>
      <c r="F2" s="243"/>
      <c r="G2" s="244"/>
    </row>
    <row r="3" spans="1:7" ht="27" customHeight="1" thickBot="1">
      <c r="A3" s="114"/>
      <c r="B3" s="114"/>
      <c r="C3" s="114"/>
      <c r="D3" s="114"/>
      <c r="E3" s="115"/>
      <c r="F3" s="114"/>
      <c r="G3" s="115"/>
    </row>
    <row r="4" spans="1:7" ht="27" thickTop="1">
      <c r="A4" s="116"/>
      <c r="B4" s="117"/>
      <c r="C4" s="117"/>
      <c r="D4" s="117"/>
      <c r="E4" s="118"/>
      <c r="F4" s="117"/>
      <c r="G4" s="119"/>
    </row>
    <row r="5" spans="1:7" ht="18">
      <c r="A5" s="240">
        <f>CONCATENATE(Kari!A4)</f>
      </c>
      <c r="B5" s="241"/>
      <c r="C5" s="241"/>
      <c r="D5" s="241"/>
      <c r="E5" s="241"/>
      <c r="F5" s="241"/>
      <c r="G5" s="242"/>
    </row>
    <row r="6" spans="1:7" ht="18.75" thickBot="1">
      <c r="A6" s="120"/>
      <c r="B6" s="121"/>
      <c r="C6" s="122"/>
      <c r="D6" s="122"/>
      <c r="E6" s="122"/>
      <c r="F6" s="122"/>
      <c r="G6" s="123"/>
    </row>
    <row r="7" spans="1:7" ht="27.75" thickBot="1" thickTop="1">
      <c r="A7" s="114"/>
      <c r="B7" s="114"/>
      <c r="C7" s="114"/>
      <c r="D7" s="114"/>
      <c r="E7" s="115"/>
      <c r="F7" s="114"/>
      <c r="G7" s="115"/>
    </row>
    <row r="8" spans="1:7" ht="12.75">
      <c r="A8" s="149"/>
      <c r="B8" s="150"/>
      <c r="C8" s="150"/>
      <c r="D8" s="150"/>
      <c r="E8" s="151"/>
      <c r="F8" s="150"/>
      <c r="G8" s="152"/>
    </row>
    <row r="9" spans="1:7" ht="15.75">
      <c r="A9" s="228" t="s">
        <v>67</v>
      </c>
      <c r="B9" s="229"/>
      <c r="C9" s="229"/>
      <c r="D9" s="229"/>
      <c r="E9" s="229"/>
      <c r="F9" s="229"/>
      <c r="G9" s="230"/>
    </row>
    <row r="10" spans="1:7" ht="23.25">
      <c r="A10" s="231" t="str">
        <f>(Kari!$A$2)</f>
        <v>7. Gottlieb-Daimler-Cup 2009</v>
      </c>
      <c r="B10" s="232"/>
      <c r="C10" s="232"/>
      <c r="D10" s="232"/>
      <c r="E10" s="233"/>
      <c r="F10" s="232"/>
      <c r="G10" s="234"/>
    </row>
    <row r="11" spans="1:7" ht="15.75">
      <c r="A11" s="153"/>
      <c r="B11" s="235">
        <f>(Kari!E4)</f>
        <v>0</v>
      </c>
      <c r="C11" s="235"/>
      <c r="D11" s="236" t="s">
        <v>68</v>
      </c>
      <c r="E11" s="236"/>
      <c r="F11" s="236"/>
      <c r="G11" s="237"/>
    </row>
    <row r="12" spans="1:7" ht="13.5" thickBot="1">
      <c r="A12" s="154"/>
      <c r="B12" s="155"/>
      <c r="C12" s="155"/>
      <c r="D12" s="155"/>
      <c r="E12" s="156"/>
      <c r="F12" s="155"/>
      <c r="G12" s="157"/>
    </row>
    <row r="13" spans="1:7" ht="13.5" thickBot="1">
      <c r="A13" s="131"/>
      <c r="B13" s="35"/>
      <c r="C13" s="35"/>
      <c r="D13" s="35"/>
      <c r="E13" s="132"/>
      <c r="F13" s="35"/>
      <c r="G13" s="132"/>
    </row>
    <row r="14" spans="1:7" ht="13.5" thickTop="1">
      <c r="A14" s="133" t="s">
        <v>58</v>
      </c>
      <c r="B14" s="124"/>
      <c r="C14" s="124"/>
      <c r="D14" s="124"/>
      <c r="E14" s="125"/>
      <c r="F14" s="124"/>
      <c r="G14" s="126">
        <v>20</v>
      </c>
    </row>
    <row r="15" spans="1:7" ht="12.75">
      <c r="A15" s="134"/>
      <c r="B15" s="135"/>
      <c r="C15" s="135"/>
      <c r="D15" s="135"/>
      <c r="E15" s="136"/>
      <c r="F15" s="135"/>
      <c r="G15" s="137"/>
    </row>
    <row r="16" spans="1:7" ht="12.75">
      <c r="A16" s="134" t="s">
        <v>59</v>
      </c>
      <c r="B16" s="135"/>
      <c r="C16" s="135"/>
      <c r="D16" s="135"/>
      <c r="E16" s="136"/>
      <c r="F16" s="135"/>
      <c r="G16" s="137"/>
    </row>
    <row r="17" spans="1:7" ht="12.75">
      <c r="A17" s="134"/>
      <c r="B17" s="135" t="s">
        <v>60</v>
      </c>
      <c r="C17" s="135"/>
      <c r="D17" s="135"/>
      <c r="E17" s="136"/>
      <c r="F17" s="135"/>
      <c r="G17" s="138">
        <f>(Kari!K4)</f>
        <v>0</v>
      </c>
    </row>
    <row r="18" spans="1:7" ht="12.75">
      <c r="A18" s="134"/>
      <c r="B18" s="135"/>
      <c r="C18" s="135"/>
      <c r="D18" s="135"/>
      <c r="E18" s="136"/>
      <c r="F18" s="135"/>
      <c r="G18" s="137"/>
    </row>
    <row r="19" spans="1:7" ht="12.75">
      <c r="A19" s="139"/>
      <c r="B19" s="135" t="s">
        <v>61</v>
      </c>
      <c r="C19" s="140">
        <f>(Kari!G4)</f>
        <v>0</v>
      </c>
      <c r="D19" s="135" t="s">
        <v>62</v>
      </c>
      <c r="E19" s="136">
        <v>0.2</v>
      </c>
      <c r="F19" s="135" t="s">
        <v>63</v>
      </c>
      <c r="G19" s="137">
        <f>C19*E19+G20</f>
        <v>0</v>
      </c>
    </row>
    <row r="20" spans="1:7" ht="12.75">
      <c r="A20" s="139"/>
      <c r="B20" s="135" t="s">
        <v>64</v>
      </c>
      <c r="C20" s="140">
        <f>(Kari!I4)</f>
        <v>0</v>
      </c>
      <c r="D20" s="135" t="s">
        <v>62</v>
      </c>
      <c r="E20" s="136">
        <v>0.23</v>
      </c>
      <c r="F20" s="135" t="s">
        <v>63</v>
      </c>
      <c r="G20" s="137">
        <f>C20*E20+G21</f>
        <v>0</v>
      </c>
    </row>
    <row r="21" spans="1:7" ht="12.75">
      <c r="A21" s="139"/>
      <c r="B21" s="135"/>
      <c r="C21" s="135"/>
      <c r="D21" s="135"/>
      <c r="E21" s="136"/>
      <c r="F21" s="135"/>
      <c r="G21" s="137"/>
    </row>
    <row r="22" spans="1:7" ht="12.75">
      <c r="A22" s="134" t="s">
        <v>65</v>
      </c>
      <c r="B22" s="135"/>
      <c r="C22" s="135"/>
      <c r="D22" s="135"/>
      <c r="E22" s="136"/>
      <c r="F22" s="135"/>
      <c r="G22" s="141"/>
    </row>
    <row r="23" spans="1:7" ht="12.75">
      <c r="A23" s="139"/>
      <c r="B23" s="135"/>
      <c r="C23" s="135"/>
      <c r="D23" s="135"/>
      <c r="E23" s="136"/>
      <c r="F23" s="135"/>
      <c r="G23" s="141"/>
    </row>
    <row r="24" spans="1:7" ht="13.5" thickBot="1">
      <c r="A24" s="127"/>
      <c r="B24" s="128"/>
      <c r="C24" s="128"/>
      <c r="D24" s="128"/>
      <c r="E24" s="129"/>
      <c r="F24" s="128"/>
      <c r="G24" s="130"/>
    </row>
    <row r="25" spans="1:7" ht="14.25" thickBot="1" thickTop="1">
      <c r="A25" s="135"/>
      <c r="B25" s="135"/>
      <c r="C25" s="135"/>
      <c r="D25" s="135"/>
      <c r="E25" s="136"/>
      <c r="F25" s="135"/>
      <c r="G25" s="136"/>
    </row>
    <row r="26" spans="1:7" ht="17.25" thickBot="1" thickTop="1">
      <c r="A26" s="142" t="s">
        <v>9</v>
      </c>
      <c r="B26" s="143"/>
      <c r="C26" s="143"/>
      <c r="D26" s="143"/>
      <c r="E26" s="144"/>
      <c r="F26" s="143"/>
      <c r="G26" s="145">
        <f>SUM(G14:G23)</f>
        <v>20</v>
      </c>
    </row>
    <row r="27" spans="1:7" ht="13.5" thickTop="1">
      <c r="A27" s="35"/>
      <c r="B27" s="35"/>
      <c r="C27" s="35"/>
      <c r="D27" s="35"/>
      <c r="E27" s="132"/>
      <c r="F27" s="35"/>
      <c r="G27" s="132"/>
    </row>
    <row r="28" spans="1:7" ht="12.75">
      <c r="A28" s="238" t="s">
        <v>66</v>
      </c>
      <c r="B28" s="238"/>
      <c r="C28" s="35"/>
      <c r="D28" s="35"/>
      <c r="E28" s="132"/>
      <c r="F28" s="35"/>
      <c r="G28" s="132"/>
    </row>
    <row r="29" spans="1:7" ht="12.75">
      <c r="A29" s="239">
        <f>(Kari!E4)</f>
        <v>0</v>
      </c>
      <c r="B29" s="239"/>
      <c r="C29" s="35"/>
      <c r="D29" s="35"/>
      <c r="E29" s="132"/>
      <c r="F29" s="35"/>
      <c r="G29" s="132"/>
    </row>
    <row r="30" spans="1:7" ht="12.75">
      <c r="A30" s="35"/>
      <c r="B30" s="35"/>
      <c r="C30" s="226"/>
      <c r="D30" s="226"/>
      <c r="E30" s="132"/>
      <c r="F30" s="35"/>
      <c r="G30" s="132"/>
    </row>
    <row r="31" spans="1:7" ht="12.75">
      <c r="A31" s="135"/>
      <c r="B31" s="135"/>
      <c r="C31" s="35"/>
      <c r="D31" s="35"/>
      <c r="E31" s="132"/>
      <c r="F31" s="35"/>
      <c r="G31" s="132"/>
    </row>
    <row r="32" spans="1:7" ht="13.5" thickBot="1">
      <c r="A32" s="227" t="str">
        <f>Kari_1</f>
        <v> </v>
      </c>
      <c r="B32" s="227"/>
      <c r="C32" s="146"/>
      <c r="D32" s="146"/>
      <c r="E32" s="147"/>
      <c r="F32" s="146"/>
      <c r="G32" s="147"/>
    </row>
    <row r="33" spans="1:7" ht="13.5" thickTop="1">
      <c r="A33" s="148"/>
      <c r="B33" s="148"/>
      <c r="C33" s="135"/>
      <c r="D33" s="135"/>
      <c r="E33" s="136"/>
      <c r="F33" s="135"/>
      <c r="G33" s="136"/>
    </row>
    <row r="34" spans="1:7" ht="27.75">
      <c r="A34" s="243" t="s">
        <v>57</v>
      </c>
      <c r="B34" s="243"/>
      <c r="C34" s="243"/>
      <c r="D34" s="243"/>
      <c r="E34" s="244"/>
      <c r="F34" s="243"/>
      <c r="G34" s="244"/>
    </row>
    <row r="35" spans="1:7" ht="27" customHeight="1" thickBot="1">
      <c r="A35" s="114"/>
      <c r="B35" s="114"/>
      <c r="C35" s="114"/>
      <c r="D35" s="114"/>
      <c r="E35" s="115"/>
      <c r="F35" s="114"/>
      <c r="G35" s="115"/>
    </row>
    <row r="36" spans="1:7" ht="27" thickTop="1">
      <c r="A36" s="116"/>
      <c r="B36" s="117"/>
      <c r="C36" s="117"/>
      <c r="D36" s="117"/>
      <c r="E36" s="118"/>
      <c r="F36" s="117"/>
      <c r="G36" s="119"/>
    </row>
    <row r="37" spans="1:7" ht="18">
      <c r="A37" s="240">
        <f>CONCATENATE(Kari!A5)</f>
      </c>
      <c r="B37" s="241"/>
      <c r="C37" s="241"/>
      <c r="D37" s="241"/>
      <c r="E37" s="241"/>
      <c r="F37" s="241"/>
      <c r="G37" s="242"/>
    </row>
    <row r="38" spans="1:7" ht="18.75" thickBot="1">
      <c r="A38" s="120"/>
      <c r="B38" s="121"/>
      <c r="C38" s="122"/>
      <c r="D38" s="122"/>
      <c r="E38" s="122"/>
      <c r="F38" s="122"/>
      <c r="G38" s="123"/>
    </row>
    <row r="39" spans="1:7" ht="27.75" thickBot="1" thickTop="1">
      <c r="A39" s="114"/>
      <c r="B39" s="114"/>
      <c r="C39" s="114"/>
      <c r="D39" s="114"/>
      <c r="E39" s="115"/>
      <c r="F39" s="114"/>
      <c r="G39" s="115"/>
    </row>
    <row r="40" spans="1:7" ht="12.75">
      <c r="A40" s="149"/>
      <c r="B40" s="150"/>
      <c r="C40" s="150"/>
      <c r="D40" s="150"/>
      <c r="E40" s="151"/>
      <c r="F40" s="150"/>
      <c r="G40" s="152"/>
    </row>
    <row r="41" spans="1:7" ht="15.75">
      <c r="A41" s="228" t="s">
        <v>67</v>
      </c>
      <c r="B41" s="229"/>
      <c r="C41" s="229"/>
      <c r="D41" s="229"/>
      <c r="E41" s="229"/>
      <c r="F41" s="229"/>
      <c r="G41" s="230"/>
    </row>
    <row r="42" spans="1:7" ht="23.25">
      <c r="A42" s="231" t="str">
        <f>(Kari!$A$2)</f>
        <v>7. Gottlieb-Daimler-Cup 2009</v>
      </c>
      <c r="B42" s="232"/>
      <c r="C42" s="232"/>
      <c r="D42" s="232"/>
      <c r="E42" s="233"/>
      <c r="F42" s="232"/>
      <c r="G42" s="234"/>
    </row>
    <row r="43" spans="1:7" ht="15.75">
      <c r="A43" s="153"/>
      <c r="B43" s="235">
        <f>(Kari!E5)</f>
        <v>0</v>
      </c>
      <c r="C43" s="235"/>
      <c r="D43" s="236" t="s">
        <v>68</v>
      </c>
      <c r="E43" s="236"/>
      <c r="F43" s="236"/>
      <c r="G43" s="237"/>
    </row>
    <row r="44" spans="1:7" ht="13.5" thickBot="1">
      <c r="A44" s="154"/>
      <c r="B44" s="155"/>
      <c r="C44" s="155"/>
      <c r="D44" s="155"/>
      <c r="E44" s="156"/>
      <c r="F44" s="155"/>
      <c r="G44" s="157"/>
    </row>
    <row r="45" spans="1:7" ht="13.5" thickBot="1">
      <c r="A45" s="131"/>
      <c r="B45" s="35"/>
      <c r="C45" s="35"/>
      <c r="D45" s="35"/>
      <c r="E45" s="132"/>
      <c r="F45" s="35"/>
      <c r="G45" s="132"/>
    </row>
    <row r="46" spans="1:7" ht="13.5" thickTop="1">
      <c r="A46" s="133" t="s">
        <v>58</v>
      </c>
      <c r="B46" s="124"/>
      <c r="C46" s="124"/>
      <c r="D46" s="124"/>
      <c r="E46" s="125"/>
      <c r="F46" s="124"/>
      <c r="G46" s="126">
        <v>20</v>
      </c>
    </row>
    <row r="47" spans="1:7" ht="12.75">
      <c r="A47" s="134"/>
      <c r="B47" s="135"/>
      <c r="C47" s="135"/>
      <c r="D47" s="135"/>
      <c r="E47" s="136"/>
      <c r="F47" s="135"/>
      <c r="G47" s="137"/>
    </row>
    <row r="48" spans="1:7" ht="12.75">
      <c r="A48" s="134" t="s">
        <v>59</v>
      </c>
      <c r="B48" s="135"/>
      <c r="C48" s="135"/>
      <c r="D48" s="135"/>
      <c r="E48" s="136"/>
      <c r="F48" s="135"/>
      <c r="G48" s="137"/>
    </row>
    <row r="49" spans="1:7" ht="12.75">
      <c r="A49" s="134"/>
      <c r="B49" s="135" t="s">
        <v>60</v>
      </c>
      <c r="C49" s="135"/>
      <c r="D49" s="135"/>
      <c r="E49" s="136"/>
      <c r="F49" s="135"/>
      <c r="G49" s="138">
        <f>(Kari!K5)</f>
        <v>0</v>
      </c>
    </row>
    <row r="50" spans="1:7" ht="12.75">
      <c r="A50" s="134"/>
      <c r="B50" s="135"/>
      <c r="C50" s="135"/>
      <c r="D50" s="135"/>
      <c r="E50" s="136"/>
      <c r="F50" s="135"/>
      <c r="G50" s="137"/>
    </row>
    <row r="51" spans="1:7" ht="12.75">
      <c r="A51" s="139"/>
      <c r="B51" s="135" t="s">
        <v>61</v>
      </c>
      <c r="C51" s="140">
        <f>(Kari!G5)</f>
        <v>0</v>
      </c>
      <c r="D51" s="135" t="s">
        <v>62</v>
      </c>
      <c r="E51" s="136">
        <v>0.2</v>
      </c>
      <c r="F51" s="135" t="s">
        <v>63</v>
      </c>
      <c r="G51" s="137">
        <f>C51*E51+G52</f>
        <v>0</v>
      </c>
    </row>
    <row r="52" spans="1:7" ht="12.75">
      <c r="A52" s="139"/>
      <c r="B52" s="135" t="s">
        <v>64</v>
      </c>
      <c r="C52" s="140">
        <f>(Kari!I5)</f>
        <v>0</v>
      </c>
      <c r="D52" s="135" t="s">
        <v>62</v>
      </c>
      <c r="E52" s="136">
        <v>0.23</v>
      </c>
      <c r="F52" s="135" t="s">
        <v>63</v>
      </c>
      <c r="G52" s="137">
        <f>C52*E52+G53</f>
        <v>0</v>
      </c>
    </row>
    <row r="53" spans="1:7" ht="12.75">
      <c r="A53" s="139"/>
      <c r="B53" s="135"/>
      <c r="C53" s="135"/>
      <c r="D53" s="135"/>
      <c r="E53" s="136"/>
      <c r="F53" s="135"/>
      <c r="G53" s="137"/>
    </row>
    <row r="54" spans="1:7" ht="12.75">
      <c r="A54" s="134" t="s">
        <v>65</v>
      </c>
      <c r="B54" s="135"/>
      <c r="C54" s="135"/>
      <c r="D54" s="135"/>
      <c r="E54" s="136"/>
      <c r="F54" s="135"/>
      <c r="G54" s="141"/>
    </row>
    <row r="55" spans="1:7" ht="12.75">
      <c r="A55" s="139"/>
      <c r="B55" s="135"/>
      <c r="C55" s="135"/>
      <c r="D55" s="135"/>
      <c r="E55" s="136"/>
      <c r="F55" s="135"/>
      <c r="G55" s="141"/>
    </row>
    <row r="56" spans="1:7" ht="13.5" thickBot="1">
      <c r="A56" s="127"/>
      <c r="B56" s="128"/>
      <c r="C56" s="128"/>
      <c r="D56" s="128"/>
      <c r="E56" s="129"/>
      <c r="F56" s="128"/>
      <c r="G56" s="130"/>
    </row>
    <row r="57" spans="1:7" ht="14.25" thickBot="1" thickTop="1">
      <c r="A57" s="135"/>
      <c r="B57" s="135"/>
      <c r="C57" s="135"/>
      <c r="D57" s="135"/>
      <c r="E57" s="136"/>
      <c r="F57" s="135"/>
      <c r="G57" s="136"/>
    </row>
    <row r="58" spans="1:7" ht="17.25" thickBot="1" thickTop="1">
      <c r="A58" s="142" t="s">
        <v>9</v>
      </c>
      <c r="B58" s="143"/>
      <c r="C58" s="143"/>
      <c r="D58" s="143"/>
      <c r="E58" s="144"/>
      <c r="F58" s="143"/>
      <c r="G58" s="145">
        <f>SUM(G46:G55)</f>
        <v>20</v>
      </c>
    </row>
    <row r="59" spans="1:7" ht="13.5" thickTop="1">
      <c r="A59" s="35"/>
      <c r="B59" s="35"/>
      <c r="C59" s="35"/>
      <c r="D59" s="35"/>
      <c r="E59" s="132"/>
      <c r="F59" s="35"/>
      <c r="G59" s="132"/>
    </row>
    <row r="60" spans="1:7" ht="12.75">
      <c r="A60" s="238" t="s">
        <v>66</v>
      </c>
      <c r="B60" s="238"/>
      <c r="C60" s="35"/>
      <c r="D60" s="35"/>
      <c r="E60" s="132"/>
      <c r="F60" s="35"/>
      <c r="G60" s="132"/>
    </row>
    <row r="61" spans="1:7" ht="12.75">
      <c r="A61" s="239">
        <f>(Kari!E5)</f>
        <v>0</v>
      </c>
      <c r="B61" s="239"/>
      <c r="C61" s="35"/>
      <c r="D61" s="35"/>
      <c r="E61" s="132"/>
      <c r="F61" s="35"/>
      <c r="G61" s="132"/>
    </row>
    <row r="62" spans="1:7" ht="12.75">
      <c r="A62" s="35"/>
      <c r="B62" s="35"/>
      <c r="C62" s="226"/>
      <c r="D62" s="226"/>
      <c r="E62" s="132"/>
      <c r="F62" s="35"/>
      <c r="G62" s="132"/>
    </row>
    <row r="63" spans="1:7" ht="12.75">
      <c r="A63" s="135"/>
      <c r="B63" s="135"/>
      <c r="C63" s="35"/>
      <c r="D63" s="35"/>
      <c r="E63" s="132"/>
      <c r="F63" s="35"/>
      <c r="G63" s="132"/>
    </row>
    <row r="64" spans="1:7" ht="13.5" thickBot="1">
      <c r="A64" s="227" t="str">
        <f>Kari_1</f>
        <v> </v>
      </c>
      <c r="B64" s="227"/>
      <c r="C64" s="146"/>
      <c r="D64" s="146"/>
      <c r="E64" s="147"/>
      <c r="F64" s="146"/>
      <c r="G64" s="147"/>
    </row>
    <row r="65" spans="1:7" ht="13.5" thickTop="1">
      <c r="A65" s="148"/>
      <c r="B65" s="148"/>
      <c r="C65" s="135"/>
      <c r="D65" s="135"/>
      <c r="E65" s="136"/>
      <c r="F65" s="135"/>
      <c r="G65" s="136"/>
    </row>
    <row r="66" spans="1:7" ht="27.75">
      <c r="A66" s="243" t="s">
        <v>57</v>
      </c>
      <c r="B66" s="243"/>
      <c r="C66" s="243"/>
      <c r="D66" s="243"/>
      <c r="E66" s="244"/>
      <c r="F66" s="243"/>
      <c r="G66" s="244"/>
    </row>
    <row r="67" spans="1:7" ht="27" thickBot="1">
      <c r="A67" s="114"/>
      <c r="B67" s="114"/>
      <c r="C67" s="114"/>
      <c r="D67" s="114"/>
      <c r="E67" s="115"/>
      <c r="F67" s="114"/>
      <c r="G67" s="115"/>
    </row>
    <row r="68" spans="1:7" ht="27" thickTop="1">
      <c r="A68" s="116"/>
      <c r="B68" s="117"/>
      <c r="C68" s="117"/>
      <c r="D68" s="117"/>
      <c r="E68" s="118"/>
      <c r="F68" s="117"/>
      <c r="G68" s="119"/>
    </row>
    <row r="69" spans="1:7" ht="18">
      <c r="A69" s="240">
        <f>CONCATENATE(Kari!A6)</f>
      </c>
      <c r="B69" s="241"/>
      <c r="C69" s="241"/>
      <c r="D69" s="241"/>
      <c r="E69" s="241"/>
      <c r="F69" s="241"/>
      <c r="G69" s="242"/>
    </row>
    <row r="70" spans="1:7" ht="18.75" thickBot="1">
      <c r="A70" s="120"/>
      <c r="B70" s="121"/>
      <c r="C70" s="122"/>
      <c r="D70" s="122"/>
      <c r="E70" s="122"/>
      <c r="F70" s="122"/>
      <c r="G70" s="123"/>
    </row>
    <row r="71" spans="1:7" ht="27.75" thickBot="1" thickTop="1">
      <c r="A71" s="114"/>
      <c r="B71" s="114"/>
      <c r="C71" s="114"/>
      <c r="D71" s="114"/>
      <c r="E71" s="115"/>
      <c r="F71" s="114"/>
      <c r="G71" s="115"/>
    </row>
    <row r="72" spans="1:7" ht="12.75">
      <c r="A72" s="149"/>
      <c r="B72" s="150"/>
      <c r="C72" s="150"/>
      <c r="D72" s="150"/>
      <c r="E72" s="151"/>
      <c r="F72" s="150"/>
      <c r="G72" s="152"/>
    </row>
    <row r="73" spans="1:7" ht="15.75">
      <c r="A73" s="228" t="s">
        <v>67</v>
      </c>
      <c r="B73" s="229"/>
      <c r="C73" s="229"/>
      <c r="D73" s="229"/>
      <c r="E73" s="229"/>
      <c r="F73" s="229"/>
      <c r="G73" s="230"/>
    </row>
    <row r="74" spans="1:7" ht="23.25">
      <c r="A74" s="231" t="str">
        <f>(Kari!$A$2)</f>
        <v>7. Gottlieb-Daimler-Cup 2009</v>
      </c>
      <c r="B74" s="232"/>
      <c r="C74" s="232"/>
      <c r="D74" s="232"/>
      <c r="E74" s="233"/>
      <c r="F74" s="232"/>
      <c r="G74" s="234"/>
    </row>
    <row r="75" spans="1:7" ht="15.75">
      <c r="A75" s="153"/>
      <c r="B75" s="235">
        <f>(Kari!E6)</f>
        <v>0</v>
      </c>
      <c r="C75" s="235"/>
      <c r="D75" s="236" t="s">
        <v>68</v>
      </c>
      <c r="E75" s="236"/>
      <c r="F75" s="236"/>
      <c r="G75" s="237"/>
    </row>
    <row r="76" spans="1:7" ht="13.5" thickBot="1">
      <c r="A76" s="154"/>
      <c r="B76" s="155"/>
      <c r="C76" s="155"/>
      <c r="D76" s="155"/>
      <c r="E76" s="156"/>
      <c r="F76" s="155"/>
      <c r="G76" s="157"/>
    </row>
    <row r="77" spans="1:7" ht="13.5" thickBot="1">
      <c r="A77" s="131"/>
      <c r="B77" s="35"/>
      <c r="C77" s="35"/>
      <c r="D77" s="35"/>
      <c r="E77" s="132"/>
      <c r="F77" s="35"/>
      <c r="G77" s="132"/>
    </row>
    <row r="78" spans="1:7" ht="13.5" thickTop="1">
      <c r="A78" s="133" t="s">
        <v>58</v>
      </c>
      <c r="B78" s="124"/>
      <c r="C78" s="124"/>
      <c r="D78" s="124"/>
      <c r="E78" s="125"/>
      <c r="F78" s="124"/>
      <c r="G78" s="126">
        <v>20</v>
      </c>
    </row>
    <row r="79" spans="1:7" ht="12.75">
      <c r="A79" s="134"/>
      <c r="B79" s="135"/>
      <c r="C79" s="135"/>
      <c r="D79" s="135"/>
      <c r="E79" s="136"/>
      <c r="F79" s="135"/>
      <c r="G79" s="137"/>
    </row>
    <row r="80" spans="1:7" ht="12.75">
      <c r="A80" s="134" t="s">
        <v>59</v>
      </c>
      <c r="B80" s="135"/>
      <c r="C80" s="135"/>
      <c r="D80" s="135"/>
      <c r="E80" s="136"/>
      <c r="F80" s="135"/>
      <c r="G80" s="137"/>
    </row>
    <row r="81" spans="1:7" ht="12.75">
      <c r="A81" s="134"/>
      <c r="B81" s="135" t="s">
        <v>60</v>
      </c>
      <c r="C81" s="135"/>
      <c r="D81" s="135"/>
      <c r="E81" s="136"/>
      <c r="F81" s="135"/>
      <c r="G81" s="138">
        <f>(Kari!K6)</f>
        <v>0</v>
      </c>
    </row>
    <row r="82" spans="1:7" ht="12.75">
      <c r="A82" s="134"/>
      <c r="B82" s="135"/>
      <c r="C82" s="135"/>
      <c r="D82" s="135"/>
      <c r="E82" s="136"/>
      <c r="F82" s="135"/>
      <c r="G82" s="137"/>
    </row>
    <row r="83" spans="1:7" ht="12.75">
      <c r="A83" s="139"/>
      <c r="B83" s="135" t="s">
        <v>61</v>
      </c>
      <c r="C83" s="140">
        <f>(Kari!G6)</f>
        <v>0</v>
      </c>
      <c r="D83" s="135" t="s">
        <v>62</v>
      </c>
      <c r="E83" s="136">
        <v>0.2</v>
      </c>
      <c r="F83" s="135" t="s">
        <v>63</v>
      </c>
      <c r="G83" s="137">
        <f>C83*E83+G84</f>
        <v>0</v>
      </c>
    </row>
    <row r="84" spans="1:7" ht="12.75">
      <c r="A84" s="139"/>
      <c r="B84" s="135" t="s">
        <v>64</v>
      </c>
      <c r="C84" s="140">
        <f>(Kari!I6)</f>
        <v>0</v>
      </c>
      <c r="D84" s="135" t="s">
        <v>62</v>
      </c>
      <c r="E84" s="136">
        <v>0.23</v>
      </c>
      <c r="F84" s="135" t="s">
        <v>63</v>
      </c>
      <c r="G84" s="137">
        <f>C84*E84+G85</f>
        <v>0</v>
      </c>
    </row>
    <row r="85" spans="1:7" ht="12.75">
      <c r="A85" s="139"/>
      <c r="B85" s="135"/>
      <c r="C85" s="135"/>
      <c r="D85" s="135"/>
      <c r="E85" s="136"/>
      <c r="F85" s="135"/>
      <c r="G85" s="137"/>
    </row>
    <row r="86" spans="1:7" ht="12.75">
      <c r="A86" s="134" t="s">
        <v>65</v>
      </c>
      <c r="B86" s="135"/>
      <c r="C86" s="135"/>
      <c r="D86" s="135"/>
      <c r="E86" s="136"/>
      <c r="F86" s="135"/>
      <c r="G86" s="141"/>
    </row>
    <row r="87" spans="1:7" ht="12.75">
      <c r="A87" s="139"/>
      <c r="B87" s="135"/>
      <c r="C87" s="135"/>
      <c r="D87" s="135"/>
      <c r="E87" s="136"/>
      <c r="F87" s="135"/>
      <c r="G87" s="141"/>
    </row>
    <row r="88" spans="1:7" ht="13.5" thickBot="1">
      <c r="A88" s="127"/>
      <c r="B88" s="128"/>
      <c r="C88" s="128"/>
      <c r="D88" s="128"/>
      <c r="E88" s="129"/>
      <c r="F88" s="128"/>
      <c r="G88" s="130"/>
    </row>
    <row r="89" spans="1:7" ht="14.25" thickBot="1" thickTop="1">
      <c r="A89" s="135"/>
      <c r="B89" s="135"/>
      <c r="C89" s="135"/>
      <c r="D89" s="135"/>
      <c r="E89" s="136"/>
      <c r="F89" s="135"/>
      <c r="G89" s="136"/>
    </row>
    <row r="90" spans="1:7" ht="17.25" thickBot="1" thickTop="1">
      <c r="A90" s="142" t="s">
        <v>9</v>
      </c>
      <c r="B90" s="143"/>
      <c r="C90" s="143"/>
      <c r="D90" s="143"/>
      <c r="E90" s="144"/>
      <c r="F90" s="143"/>
      <c r="G90" s="145">
        <f>SUM(G78:G87)</f>
        <v>20</v>
      </c>
    </row>
    <row r="91" spans="1:7" ht="13.5" thickTop="1">
      <c r="A91" s="35"/>
      <c r="B91" s="35"/>
      <c r="C91" s="35"/>
      <c r="D91" s="35"/>
      <c r="E91" s="132"/>
      <c r="F91" s="35"/>
      <c r="G91" s="132"/>
    </row>
    <row r="92" spans="1:7" ht="12.75">
      <c r="A92" s="238" t="s">
        <v>66</v>
      </c>
      <c r="B92" s="238"/>
      <c r="C92" s="35"/>
      <c r="D92" s="35"/>
      <c r="E92" s="132"/>
      <c r="F92" s="35"/>
      <c r="G92" s="132"/>
    </row>
    <row r="93" spans="1:7" ht="12.75">
      <c r="A93" s="239">
        <f>(Kari!E6)</f>
        <v>0</v>
      </c>
      <c r="B93" s="239"/>
      <c r="C93" s="35"/>
      <c r="D93" s="35"/>
      <c r="E93" s="132"/>
      <c r="F93" s="35"/>
      <c r="G93" s="132"/>
    </row>
    <row r="94" spans="1:7" ht="12.75">
      <c r="A94" s="35"/>
      <c r="B94" s="35"/>
      <c r="C94" s="226"/>
      <c r="D94" s="226"/>
      <c r="E94" s="132"/>
      <c r="F94" s="35"/>
      <c r="G94" s="132"/>
    </row>
    <row r="95" spans="1:7" ht="12.75">
      <c r="A95" s="135"/>
      <c r="B95" s="135"/>
      <c r="C95" s="35"/>
      <c r="D95" s="35"/>
      <c r="E95" s="132"/>
      <c r="F95" s="35"/>
      <c r="G95" s="132"/>
    </row>
    <row r="96" spans="1:7" ht="13.5" thickBot="1">
      <c r="A96" s="227" t="str">
        <f>Kari_1</f>
        <v> </v>
      </c>
      <c r="B96" s="227"/>
      <c r="C96" s="146"/>
      <c r="D96" s="146"/>
      <c r="E96" s="147"/>
      <c r="F96" s="146"/>
      <c r="G96" s="147"/>
    </row>
    <row r="97" spans="1:7" ht="13.5" thickTop="1">
      <c r="A97" s="148"/>
      <c r="B97" s="148"/>
      <c r="C97" s="135"/>
      <c r="D97" s="135"/>
      <c r="E97" s="136"/>
      <c r="F97" s="135"/>
      <c r="G97" s="136"/>
    </row>
    <row r="98" spans="1:7" ht="27.75">
      <c r="A98" s="243" t="s">
        <v>57</v>
      </c>
      <c r="B98" s="243"/>
      <c r="C98" s="243"/>
      <c r="D98" s="243"/>
      <c r="E98" s="244"/>
      <c r="F98" s="243"/>
      <c r="G98" s="244"/>
    </row>
    <row r="99" spans="1:7" ht="27" thickBot="1">
      <c r="A99" s="114"/>
      <c r="B99" s="114"/>
      <c r="C99" s="114"/>
      <c r="D99" s="114"/>
      <c r="E99" s="115"/>
      <c r="F99" s="114"/>
      <c r="G99" s="115"/>
    </row>
    <row r="100" spans="1:7" ht="27" thickTop="1">
      <c r="A100" s="116"/>
      <c r="B100" s="117"/>
      <c r="C100" s="117"/>
      <c r="D100" s="117"/>
      <c r="E100" s="118"/>
      <c r="F100" s="117"/>
      <c r="G100" s="119"/>
    </row>
    <row r="101" spans="1:7" ht="18">
      <c r="A101" s="240">
        <f>CONCATENATE(Kari!A7)</f>
      </c>
      <c r="B101" s="241"/>
      <c r="C101" s="241"/>
      <c r="D101" s="241"/>
      <c r="E101" s="241"/>
      <c r="F101" s="241"/>
      <c r="G101" s="242"/>
    </row>
    <row r="102" spans="1:7" ht="18.75" thickBot="1">
      <c r="A102" s="120"/>
      <c r="B102" s="121"/>
      <c r="C102" s="122"/>
      <c r="D102" s="122"/>
      <c r="E102" s="122"/>
      <c r="F102" s="122"/>
      <c r="G102" s="123"/>
    </row>
    <row r="103" spans="1:7" ht="27.75" thickBot="1" thickTop="1">
      <c r="A103" s="114"/>
      <c r="B103" s="114"/>
      <c r="C103" s="114"/>
      <c r="D103" s="114"/>
      <c r="E103" s="115"/>
      <c r="F103" s="114"/>
      <c r="G103" s="115"/>
    </row>
    <row r="104" spans="1:7" ht="12.75">
      <c r="A104" s="149"/>
      <c r="B104" s="150"/>
      <c r="C104" s="150"/>
      <c r="D104" s="150"/>
      <c r="E104" s="151"/>
      <c r="F104" s="150"/>
      <c r="G104" s="152"/>
    </row>
    <row r="105" spans="1:7" ht="15.75">
      <c r="A105" s="228" t="s">
        <v>67</v>
      </c>
      <c r="B105" s="229"/>
      <c r="C105" s="229"/>
      <c r="D105" s="229"/>
      <c r="E105" s="229"/>
      <c r="F105" s="229"/>
      <c r="G105" s="230"/>
    </row>
    <row r="106" spans="1:7" ht="23.25">
      <c r="A106" s="231" t="str">
        <f>(Kari!$A$2)</f>
        <v>7. Gottlieb-Daimler-Cup 2009</v>
      </c>
      <c r="B106" s="232"/>
      <c r="C106" s="232"/>
      <c r="D106" s="232"/>
      <c r="E106" s="233"/>
      <c r="F106" s="232"/>
      <c r="G106" s="234"/>
    </row>
    <row r="107" spans="1:7" ht="15.75">
      <c r="A107" s="153"/>
      <c r="B107" s="235">
        <f>(Kari!E7)</f>
        <v>0</v>
      </c>
      <c r="C107" s="235"/>
      <c r="D107" s="236" t="s">
        <v>68</v>
      </c>
      <c r="E107" s="236"/>
      <c r="F107" s="236"/>
      <c r="G107" s="237"/>
    </row>
    <row r="108" spans="1:7" ht="13.5" thickBot="1">
      <c r="A108" s="154"/>
      <c r="B108" s="155"/>
      <c r="C108" s="155"/>
      <c r="D108" s="155"/>
      <c r="E108" s="156"/>
      <c r="F108" s="155"/>
      <c r="G108" s="157"/>
    </row>
    <row r="109" spans="1:7" ht="13.5" thickBot="1">
      <c r="A109" s="131"/>
      <c r="B109" s="35"/>
      <c r="C109" s="35"/>
      <c r="D109" s="35"/>
      <c r="E109" s="132"/>
      <c r="F109" s="35"/>
      <c r="G109" s="132"/>
    </row>
    <row r="110" spans="1:7" ht="13.5" thickTop="1">
      <c r="A110" s="133" t="s">
        <v>58</v>
      </c>
      <c r="B110" s="124"/>
      <c r="C110" s="124"/>
      <c r="D110" s="124"/>
      <c r="E110" s="125"/>
      <c r="F110" s="124"/>
      <c r="G110" s="126">
        <v>20</v>
      </c>
    </row>
    <row r="111" spans="1:7" ht="12.75">
      <c r="A111" s="134"/>
      <c r="B111" s="135"/>
      <c r="C111" s="135"/>
      <c r="D111" s="135"/>
      <c r="E111" s="136"/>
      <c r="F111" s="135"/>
      <c r="G111" s="137"/>
    </row>
    <row r="112" spans="1:7" ht="12.75">
      <c r="A112" s="134" t="s">
        <v>59</v>
      </c>
      <c r="B112" s="135"/>
      <c r="C112" s="135"/>
      <c r="D112" s="135"/>
      <c r="E112" s="136"/>
      <c r="F112" s="135"/>
      <c r="G112" s="137"/>
    </row>
    <row r="113" spans="1:7" ht="12.75">
      <c r="A113" s="134"/>
      <c r="B113" s="135" t="s">
        <v>60</v>
      </c>
      <c r="C113" s="135"/>
      <c r="D113" s="135"/>
      <c r="E113" s="136"/>
      <c r="F113" s="135"/>
      <c r="G113" s="138">
        <f>(Kari!K7)</f>
        <v>0</v>
      </c>
    </row>
    <row r="114" spans="1:7" ht="12.75">
      <c r="A114" s="134"/>
      <c r="B114" s="135"/>
      <c r="C114" s="135"/>
      <c r="D114" s="135"/>
      <c r="E114" s="136"/>
      <c r="F114" s="135"/>
      <c r="G114" s="137"/>
    </row>
    <row r="115" spans="1:7" ht="12.75">
      <c r="A115" s="139"/>
      <c r="B115" s="135" t="s">
        <v>61</v>
      </c>
      <c r="C115" s="140">
        <f>(Kari!G7)</f>
        <v>0</v>
      </c>
      <c r="D115" s="135" t="s">
        <v>62</v>
      </c>
      <c r="E115" s="136">
        <v>0.2</v>
      </c>
      <c r="F115" s="135" t="s">
        <v>63</v>
      </c>
      <c r="G115" s="137">
        <f>C115*E115+G116</f>
        <v>0</v>
      </c>
    </row>
    <row r="116" spans="1:7" ht="12.75">
      <c r="A116" s="139"/>
      <c r="B116" s="135" t="s">
        <v>64</v>
      </c>
      <c r="C116" s="140">
        <f>(Kari!I7)</f>
        <v>0</v>
      </c>
      <c r="D116" s="135" t="s">
        <v>62</v>
      </c>
      <c r="E116" s="136">
        <v>0.23</v>
      </c>
      <c r="F116" s="135" t="s">
        <v>63</v>
      </c>
      <c r="G116" s="137">
        <f>C116*E116+G117</f>
        <v>0</v>
      </c>
    </row>
    <row r="117" spans="1:7" ht="12.75">
      <c r="A117" s="139"/>
      <c r="B117" s="135"/>
      <c r="C117" s="135"/>
      <c r="D117" s="135"/>
      <c r="E117" s="136"/>
      <c r="F117" s="135"/>
      <c r="G117" s="137"/>
    </row>
    <row r="118" spans="1:7" ht="12.75">
      <c r="A118" s="134" t="s">
        <v>65</v>
      </c>
      <c r="B118" s="135"/>
      <c r="C118" s="135"/>
      <c r="D118" s="135"/>
      <c r="E118" s="136"/>
      <c r="F118" s="135"/>
      <c r="G118" s="141"/>
    </row>
    <row r="119" spans="1:7" ht="12.75">
      <c r="A119" s="139"/>
      <c r="B119" s="135"/>
      <c r="C119" s="135"/>
      <c r="D119" s="135"/>
      <c r="E119" s="136"/>
      <c r="F119" s="135"/>
      <c r="G119" s="141"/>
    </row>
    <row r="120" spans="1:7" ht="13.5" thickBot="1">
      <c r="A120" s="127"/>
      <c r="B120" s="128"/>
      <c r="C120" s="128"/>
      <c r="D120" s="128"/>
      <c r="E120" s="129"/>
      <c r="F120" s="128"/>
      <c r="G120" s="130"/>
    </row>
    <row r="121" spans="1:7" ht="14.25" thickBot="1" thickTop="1">
      <c r="A121" s="135"/>
      <c r="B121" s="135"/>
      <c r="C121" s="135"/>
      <c r="D121" s="135"/>
      <c r="E121" s="136"/>
      <c r="F121" s="135"/>
      <c r="G121" s="136"/>
    </row>
    <row r="122" spans="1:7" ht="17.25" thickBot="1" thickTop="1">
      <c r="A122" s="142" t="s">
        <v>9</v>
      </c>
      <c r="B122" s="143"/>
      <c r="C122" s="143"/>
      <c r="D122" s="143"/>
      <c r="E122" s="144"/>
      <c r="F122" s="143"/>
      <c r="G122" s="145">
        <f>SUM(G110:G119)</f>
        <v>20</v>
      </c>
    </row>
    <row r="123" spans="1:7" ht="13.5" thickTop="1">
      <c r="A123" s="35"/>
      <c r="B123" s="35"/>
      <c r="C123" s="35"/>
      <c r="D123" s="35"/>
      <c r="E123" s="132"/>
      <c r="F123" s="35"/>
      <c r="G123" s="132"/>
    </row>
    <row r="124" spans="1:7" ht="12.75">
      <c r="A124" s="238" t="s">
        <v>66</v>
      </c>
      <c r="B124" s="238"/>
      <c r="C124" s="35"/>
      <c r="D124" s="35"/>
      <c r="E124" s="132"/>
      <c r="F124" s="35"/>
      <c r="G124" s="132"/>
    </row>
    <row r="125" spans="1:7" ht="12.75">
      <c r="A125" s="239">
        <f>(Kari!E7)</f>
        <v>0</v>
      </c>
      <c r="B125" s="239"/>
      <c r="C125" s="35"/>
      <c r="D125" s="35"/>
      <c r="E125" s="132"/>
      <c r="F125" s="35"/>
      <c r="G125" s="132"/>
    </row>
    <row r="126" spans="1:7" ht="12.75">
      <c r="A126" s="35"/>
      <c r="B126" s="35"/>
      <c r="C126" s="226"/>
      <c r="D126" s="226"/>
      <c r="E126" s="132"/>
      <c r="F126" s="35"/>
      <c r="G126" s="132"/>
    </row>
    <row r="127" spans="1:7" ht="12.75">
      <c r="A127" s="135"/>
      <c r="B127" s="135"/>
      <c r="C127" s="35"/>
      <c r="D127" s="35"/>
      <c r="E127" s="132"/>
      <c r="F127" s="35"/>
      <c r="G127" s="132"/>
    </row>
    <row r="128" spans="1:7" ht="13.5" thickBot="1">
      <c r="A128" s="227" t="str">
        <f>Kari_1</f>
        <v> </v>
      </c>
      <c r="B128" s="227"/>
      <c r="C128" s="146"/>
      <c r="D128" s="146"/>
      <c r="E128" s="147"/>
      <c r="F128" s="146"/>
      <c r="G128" s="147"/>
    </row>
    <row r="129" spans="1:7" ht="13.5" thickTop="1">
      <c r="A129" s="148"/>
      <c r="B129" s="148"/>
      <c r="C129" s="135"/>
      <c r="D129" s="135"/>
      <c r="E129" s="136"/>
      <c r="F129" s="135"/>
      <c r="G129" s="136"/>
    </row>
    <row r="130" spans="1:7" ht="27.75">
      <c r="A130" s="243" t="s">
        <v>57</v>
      </c>
      <c r="B130" s="243"/>
      <c r="C130" s="243"/>
      <c r="D130" s="243"/>
      <c r="E130" s="244"/>
      <c r="F130" s="243"/>
      <c r="G130" s="244"/>
    </row>
    <row r="131" spans="1:7" ht="27" thickBot="1">
      <c r="A131" s="114"/>
      <c r="B131" s="114"/>
      <c r="C131" s="114"/>
      <c r="D131" s="114"/>
      <c r="E131" s="115"/>
      <c r="F131" s="114"/>
      <c r="G131" s="115"/>
    </row>
    <row r="132" spans="1:7" ht="27" thickTop="1">
      <c r="A132" s="116"/>
      <c r="B132" s="117"/>
      <c r="C132" s="117"/>
      <c r="D132" s="117"/>
      <c r="E132" s="118"/>
      <c r="F132" s="117"/>
      <c r="G132" s="119"/>
    </row>
    <row r="133" spans="1:7" ht="18">
      <c r="A133" s="240">
        <f>CONCATENATE(Kari!A8)</f>
      </c>
      <c r="B133" s="241"/>
      <c r="C133" s="241"/>
      <c r="D133" s="241"/>
      <c r="E133" s="241"/>
      <c r="F133" s="241"/>
      <c r="G133" s="242"/>
    </row>
    <row r="134" spans="1:7" ht="18.75" thickBot="1">
      <c r="A134" s="120"/>
      <c r="B134" s="121"/>
      <c r="C134" s="122"/>
      <c r="D134" s="122"/>
      <c r="E134" s="122"/>
      <c r="F134" s="122"/>
      <c r="G134" s="123"/>
    </row>
    <row r="135" spans="1:7" ht="27.75" thickBot="1" thickTop="1">
      <c r="A135" s="114"/>
      <c r="B135" s="114"/>
      <c r="C135" s="114"/>
      <c r="D135" s="114"/>
      <c r="E135" s="115"/>
      <c r="F135" s="114"/>
      <c r="G135" s="115"/>
    </row>
    <row r="136" spans="1:7" ht="12.75">
      <c r="A136" s="149"/>
      <c r="B136" s="150"/>
      <c r="C136" s="150"/>
      <c r="D136" s="150"/>
      <c r="E136" s="151"/>
      <c r="F136" s="150"/>
      <c r="G136" s="152"/>
    </row>
    <row r="137" spans="1:7" ht="15.75">
      <c r="A137" s="228" t="s">
        <v>67</v>
      </c>
      <c r="B137" s="229"/>
      <c r="C137" s="229"/>
      <c r="D137" s="229"/>
      <c r="E137" s="229"/>
      <c r="F137" s="229"/>
      <c r="G137" s="230"/>
    </row>
    <row r="138" spans="1:7" ht="23.25">
      <c r="A138" s="231" t="str">
        <f>(Kari!$A$2)</f>
        <v>7. Gottlieb-Daimler-Cup 2009</v>
      </c>
      <c r="B138" s="232"/>
      <c r="C138" s="232"/>
      <c r="D138" s="232"/>
      <c r="E138" s="233"/>
      <c r="F138" s="232"/>
      <c r="G138" s="234"/>
    </row>
    <row r="139" spans="1:7" ht="15.75">
      <c r="A139" s="153"/>
      <c r="B139" s="235">
        <f>(Kari!E8)</f>
        <v>0</v>
      </c>
      <c r="C139" s="235"/>
      <c r="D139" s="236" t="s">
        <v>68</v>
      </c>
      <c r="E139" s="236"/>
      <c r="F139" s="236"/>
      <c r="G139" s="237"/>
    </row>
    <row r="140" spans="1:7" ht="13.5" thickBot="1">
      <c r="A140" s="154"/>
      <c r="B140" s="155"/>
      <c r="C140" s="155"/>
      <c r="D140" s="155"/>
      <c r="E140" s="156"/>
      <c r="F140" s="155"/>
      <c r="G140" s="157"/>
    </row>
    <row r="141" spans="1:7" ht="13.5" thickBot="1">
      <c r="A141" s="131"/>
      <c r="B141" s="35"/>
      <c r="C141" s="35"/>
      <c r="D141" s="35"/>
      <c r="E141" s="132"/>
      <c r="F141" s="35"/>
      <c r="G141" s="132"/>
    </row>
    <row r="142" spans="1:7" ht="13.5" thickTop="1">
      <c r="A142" s="133" t="s">
        <v>58</v>
      </c>
      <c r="B142" s="124"/>
      <c r="C142" s="124"/>
      <c r="D142" s="124"/>
      <c r="E142" s="125"/>
      <c r="F142" s="124"/>
      <c r="G142" s="126">
        <v>20</v>
      </c>
    </row>
    <row r="143" spans="1:7" ht="12.75">
      <c r="A143" s="134"/>
      <c r="B143" s="135"/>
      <c r="C143" s="135"/>
      <c r="D143" s="135"/>
      <c r="E143" s="136"/>
      <c r="F143" s="135"/>
      <c r="G143" s="137"/>
    </row>
    <row r="144" spans="1:7" ht="12.75">
      <c r="A144" s="134" t="s">
        <v>59</v>
      </c>
      <c r="B144" s="135"/>
      <c r="C144" s="135"/>
      <c r="D144" s="135"/>
      <c r="E144" s="136"/>
      <c r="F144" s="135"/>
      <c r="G144" s="137"/>
    </row>
    <row r="145" spans="1:7" ht="12.75">
      <c r="A145" s="134"/>
      <c r="B145" s="135" t="s">
        <v>60</v>
      </c>
      <c r="C145" s="135"/>
      <c r="D145" s="135"/>
      <c r="E145" s="136"/>
      <c r="F145" s="135"/>
      <c r="G145" s="138">
        <f>(Kari!K8)</f>
        <v>0</v>
      </c>
    </row>
    <row r="146" spans="1:7" ht="12.75">
      <c r="A146" s="134"/>
      <c r="B146" s="135"/>
      <c r="C146" s="135"/>
      <c r="D146" s="135"/>
      <c r="E146" s="136"/>
      <c r="F146" s="135"/>
      <c r="G146" s="137"/>
    </row>
    <row r="147" spans="1:7" ht="12.75">
      <c r="A147" s="139"/>
      <c r="B147" s="135" t="s">
        <v>61</v>
      </c>
      <c r="C147" s="140">
        <f>(Kari!G8)</f>
        <v>0</v>
      </c>
      <c r="D147" s="135" t="s">
        <v>62</v>
      </c>
      <c r="E147" s="136">
        <v>0.2</v>
      </c>
      <c r="F147" s="135" t="s">
        <v>63</v>
      </c>
      <c r="G147" s="137">
        <f>C147*E147+G148</f>
        <v>0</v>
      </c>
    </row>
    <row r="148" spans="1:7" ht="12.75">
      <c r="A148" s="139"/>
      <c r="B148" s="135" t="s">
        <v>64</v>
      </c>
      <c r="C148" s="140">
        <f>(Kari!I8)</f>
        <v>0</v>
      </c>
      <c r="D148" s="135" t="s">
        <v>62</v>
      </c>
      <c r="E148" s="136">
        <v>0.23</v>
      </c>
      <c r="F148" s="135" t="s">
        <v>63</v>
      </c>
      <c r="G148" s="137">
        <f>C148*E148+G149</f>
        <v>0</v>
      </c>
    </row>
    <row r="149" spans="1:7" ht="12.75">
      <c r="A149" s="139"/>
      <c r="B149" s="135"/>
      <c r="C149" s="135"/>
      <c r="D149" s="135"/>
      <c r="E149" s="136"/>
      <c r="F149" s="135"/>
      <c r="G149" s="137"/>
    </row>
    <row r="150" spans="1:7" ht="12.75">
      <c r="A150" s="134" t="s">
        <v>65</v>
      </c>
      <c r="B150" s="135"/>
      <c r="C150" s="135"/>
      <c r="D150" s="135"/>
      <c r="E150" s="136"/>
      <c r="F150" s="135"/>
      <c r="G150" s="141"/>
    </row>
    <row r="151" spans="1:7" ht="12.75">
      <c r="A151" s="139"/>
      <c r="B151" s="135"/>
      <c r="C151" s="135"/>
      <c r="D151" s="135"/>
      <c r="E151" s="136"/>
      <c r="F151" s="135"/>
      <c r="G151" s="141"/>
    </row>
    <row r="152" spans="1:7" ht="13.5" thickBot="1">
      <c r="A152" s="127"/>
      <c r="B152" s="128"/>
      <c r="C152" s="128"/>
      <c r="D152" s="128"/>
      <c r="E152" s="129"/>
      <c r="F152" s="128"/>
      <c r="G152" s="130"/>
    </row>
    <row r="153" spans="1:7" ht="14.25" thickBot="1" thickTop="1">
      <c r="A153" s="135"/>
      <c r="B153" s="135"/>
      <c r="C153" s="135"/>
      <c r="D153" s="135"/>
      <c r="E153" s="136"/>
      <c r="F153" s="135"/>
      <c r="G153" s="136"/>
    </row>
    <row r="154" spans="1:7" ht="17.25" thickBot="1" thickTop="1">
      <c r="A154" s="142" t="s">
        <v>9</v>
      </c>
      <c r="B154" s="143"/>
      <c r="C154" s="143"/>
      <c r="D154" s="143"/>
      <c r="E154" s="144"/>
      <c r="F154" s="143"/>
      <c r="G154" s="145">
        <f>SUM(G142:G151)</f>
        <v>20</v>
      </c>
    </row>
    <row r="155" spans="1:7" ht="13.5" thickTop="1">
      <c r="A155" s="35"/>
      <c r="B155" s="35"/>
      <c r="C155" s="35"/>
      <c r="D155" s="35"/>
      <c r="E155" s="132"/>
      <c r="F155" s="35"/>
      <c r="G155" s="132"/>
    </row>
    <row r="156" spans="1:7" ht="12.75">
      <c r="A156" s="238" t="s">
        <v>66</v>
      </c>
      <c r="B156" s="238"/>
      <c r="C156" s="35"/>
      <c r="D156" s="35"/>
      <c r="E156" s="132"/>
      <c r="F156" s="35"/>
      <c r="G156" s="132"/>
    </row>
    <row r="157" spans="1:7" ht="12.75">
      <c r="A157" s="239">
        <f>(Kari!E8)</f>
        <v>0</v>
      </c>
      <c r="B157" s="239"/>
      <c r="C157" s="35"/>
      <c r="D157" s="35"/>
      <c r="E157" s="132"/>
      <c r="F157" s="35"/>
      <c r="G157" s="132"/>
    </row>
    <row r="158" spans="1:7" ht="12.75">
      <c r="A158" s="35"/>
      <c r="B158" s="35"/>
      <c r="C158" s="226"/>
      <c r="D158" s="226"/>
      <c r="E158" s="132"/>
      <c r="F158" s="35"/>
      <c r="G158" s="132"/>
    </row>
    <row r="159" spans="1:7" ht="12.75">
      <c r="A159" s="135"/>
      <c r="B159" s="135"/>
      <c r="C159" s="35"/>
      <c r="D159" s="35"/>
      <c r="E159" s="132"/>
      <c r="F159" s="35"/>
      <c r="G159" s="132"/>
    </row>
    <row r="160" spans="1:7" ht="13.5" thickBot="1">
      <c r="A160" s="227" t="str">
        <f>Kari_1</f>
        <v> </v>
      </c>
      <c r="B160" s="227"/>
      <c r="C160" s="146"/>
      <c r="D160" s="146"/>
      <c r="E160" s="147"/>
      <c r="F160" s="146"/>
      <c r="G160" s="147"/>
    </row>
    <row r="161" spans="1:7" ht="13.5" thickTop="1">
      <c r="A161" s="148"/>
      <c r="B161" s="148"/>
      <c r="C161" s="135"/>
      <c r="D161" s="135"/>
      <c r="E161" s="136"/>
      <c r="F161" s="135"/>
      <c r="G161" s="136"/>
    </row>
    <row r="162" spans="1:7" ht="27.75">
      <c r="A162" s="243" t="s">
        <v>57</v>
      </c>
      <c r="B162" s="243"/>
      <c r="C162" s="243"/>
      <c r="D162" s="243"/>
      <c r="E162" s="244"/>
      <c r="F162" s="243"/>
      <c r="G162" s="244"/>
    </row>
    <row r="163" spans="1:7" ht="27" thickBot="1">
      <c r="A163" s="114"/>
      <c r="B163" s="114"/>
      <c r="C163" s="114"/>
      <c r="D163" s="114"/>
      <c r="E163" s="115"/>
      <c r="F163" s="114"/>
      <c r="G163" s="115"/>
    </row>
    <row r="164" spans="1:7" ht="27" thickTop="1">
      <c r="A164" s="116"/>
      <c r="B164" s="117"/>
      <c r="C164" s="117"/>
      <c r="D164" s="117"/>
      <c r="E164" s="118"/>
      <c r="F164" s="117"/>
      <c r="G164" s="119"/>
    </row>
    <row r="165" spans="1:7" ht="18">
      <c r="A165" s="240">
        <f>CONCATENATE(Kari!A9)</f>
      </c>
      <c r="B165" s="241"/>
      <c r="C165" s="241"/>
      <c r="D165" s="241"/>
      <c r="E165" s="241"/>
      <c r="F165" s="241"/>
      <c r="G165" s="242"/>
    </row>
    <row r="166" spans="1:7" ht="18.75" thickBot="1">
      <c r="A166" s="120"/>
      <c r="B166" s="121"/>
      <c r="C166" s="122"/>
      <c r="D166" s="122"/>
      <c r="E166" s="122"/>
      <c r="F166" s="122"/>
      <c r="G166" s="123"/>
    </row>
    <row r="167" spans="1:7" ht="27.75" thickBot="1" thickTop="1">
      <c r="A167" s="114"/>
      <c r="B167" s="114"/>
      <c r="C167" s="114"/>
      <c r="D167" s="114"/>
      <c r="E167" s="115"/>
      <c r="F167" s="114"/>
      <c r="G167" s="115"/>
    </row>
    <row r="168" spans="1:7" ht="12.75">
      <c r="A168" s="149"/>
      <c r="B168" s="150"/>
      <c r="C168" s="150"/>
      <c r="D168" s="150"/>
      <c r="E168" s="151"/>
      <c r="F168" s="150"/>
      <c r="G168" s="152"/>
    </row>
    <row r="169" spans="1:7" ht="15.75">
      <c r="A169" s="228" t="s">
        <v>67</v>
      </c>
      <c r="B169" s="229"/>
      <c r="C169" s="229"/>
      <c r="D169" s="229"/>
      <c r="E169" s="229"/>
      <c r="F169" s="229"/>
      <c r="G169" s="230"/>
    </row>
    <row r="170" spans="1:7" ht="23.25">
      <c r="A170" s="231" t="str">
        <f>(Kari!$A$2)</f>
        <v>7. Gottlieb-Daimler-Cup 2009</v>
      </c>
      <c r="B170" s="232"/>
      <c r="C170" s="232"/>
      <c r="D170" s="232"/>
      <c r="E170" s="233"/>
      <c r="F170" s="232"/>
      <c r="G170" s="234"/>
    </row>
    <row r="171" spans="1:7" ht="15.75">
      <c r="A171" s="153"/>
      <c r="B171" s="235">
        <f>(Kari!E9)</f>
        <v>0</v>
      </c>
      <c r="C171" s="235"/>
      <c r="D171" s="236" t="s">
        <v>68</v>
      </c>
      <c r="E171" s="236"/>
      <c r="F171" s="236"/>
      <c r="G171" s="237"/>
    </row>
    <row r="172" spans="1:7" ht="13.5" thickBot="1">
      <c r="A172" s="154"/>
      <c r="B172" s="155"/>
      <c r="C172" s="155"/>
      <c r="D172" s="155"/>
      <c r="E172" s="156"/>
      <c r="F172" s="155"/>
      <c r="G172" s="157"/>
    </row>
    <row r="173" spans="1:7" ht="13.5" thickBot="1">
      <c r="A173" s="131"/>
      <c r="B173" s="35"/>
      <c r="C173" s="35"/>
      <c r="D173" s="35"/>
      <c r="E173" s="132"/>
      <c r="F173" s="35"/>
      <c r="G173" s="132"/>
    </row>
    <row r="174" spans="1:7" ht="13.5" thickTop="1">
      <c r="A174" s="133" t="s">
        <v>58</v>
      </c>
      <c r="B174" s="124"/>
      <c r="C174" s="124"/>
      <c r="D174" s="124"/>
      <c r="E174" s="125"/>
      <c r="F174" s="124"/>
      <c r="G174" s="126">
        <v>20</v>
      </c>
    </row>
    <row r="175" spans="1:7" ht="12.75">
      <c r="A175" s="134"/>
      <c r="B175" s="135"/>
      <c r="C175" s="135"/>
      <c r="D175" s="135"/>
      <c r="E175" s="136"/>
      <c r="F175" s="135"/>
      <c r="G175" s="137"/>
    </row>
    <row r="176" spans="1:7" ht="12.75">
      <c r="A176" s="134" t="s">
        <v>59</v>
      </c>
      <c r="B176" s="135"/>
      <c r="C176" s="135"/>
      <c r="D176" s="135"/>
      <c r="E176" s="136"/>
      <c r="F176" s="135"/>
      <c r="G176" s="137"/>
    </row>
    <row r="177" spans="1:7" ht="12.75">
      <c r="A177" s="134"/>
      <c r="B177" s="135" t="s">
        <v>60</v>
      </c>
      <c r="C177" s="135"/>
      <c r="D177" s="135"/>
      <c r="E177" s="136"/>
      <c r="F177" s="135"/>
      <c r="G177" s="138">
        <f>(Kari!K9)</f>
        <v>0</v>
      </c>
    </row>
    <row r="178" spans="1:7" ht="12.75">
      <c r="A178" s="134"/>
      <c r="B178" s="135"/>
      <c r="C178" s="135"/>
      <c r="D178" s="135"/>
      <c r="E178" s="136"/>
      <c r="F178" s="135"/>
      <c r="G178" s="137"/>
    </row>
    <row r="179" spans="1:7" ht="12.75">
      <c r="A179" s="139"/>
      <c r="B179" s="135" t="s">
        <v>61</v>
      </c>
      <c r="C179" s="140">
        <f>(Kari!G9)</f>
        <v>0</v>
      </c>
      <c r="D179" s="135" t="s">
        <v>62</v>
      </c>
      <c r="E179" s="136">
        <v>0.2</v>
      </c>
      <c r="F179" s="135" t="s">
        <v>63</v>
      </c>
      <c r="G179" s="137">
        <f>C179*E179+G180</f>
        <v>0</v>
      </c>
    </row>
    <row r="180" spans="1:7" ht="12.75">
      <c r="A180" s="139"/>
      <c r="B180" s="135" t="s">
        <v>64</v>
      </c>
      <c r="C180" s="140">
        <f>(Kari!I9)</f>
        <v>0</v>
      </c>
      <c r="D180" s="135" t="s">
        <v>62</v>
      </c>
      <c r="E180" s="136">
        <v>0.23</v>
      </c>
      <c r="F180" s="135" t="s">
        <v>63</v>
      </c>
      <c r="G180" s="137">
        <f>C180*E180+G181</f>
        <v>0</v>
      </c>
    </row>
    <row r="181" spans="1:7" ht="12.75">
      <c r="A181" s="139"/>
      <c r="B181" s="135"/>
      <c r="C181" s="135"/>
      <c r="D181" s="135"/>
      <c r="E181" s="136"/>
      <c r="F181" s="135"/>
      <c r="G181" s="137"/>
    </row>
    <row r="182" spans="1:7" ht="12.75">
      <c r="A182" s="134" t="s">
        <v>65</v>
      </c>
      <c r="B182" s="135"/>
      <c r="C182" s="135"/>
      <c r="D182" s="135"/>
      <c r="E182" s="136"/>
      <c r="F182" s="135"/>
      <c r="G182" s="141"/>
    </row>
    <row r="183" spans="1:7" ht="12.75">
      <c r="A183" s="139"/>
      <c r="B183" s="135"/>
      <c r="C183" s="135"/>
      <c r="D183" s="135"/>
      <c r="E183" s="136"/>
      <c r="F183" s="135"/>
      <c r="G183" s="141"/>
    </row>
    <row r="184" spans="1:7" ht="13.5" thickBot="1">
      <c r="A184" s="127"/>
      <c r="B184" s="128"/>
      <c r="C184" s="128"/>
      <c r="D184" s="128"/>
      <c r="E184" s="129"/>
      <c r="F184" s="128"/>
      <c r="G184" s="130"/>
    </row>
    <row r="185" spans="1:7" ht="14.25" thickBot="1" thickTop="1">
      <c r="A185" s="135"/>
      <c r="B185" s="135"/>
      <c r="C185" s="135"/>
      <c r="D185" s="135"/>
      <c r="E185" s="136"/>
      <c r="F185" s="135"/>
      <c r="G185" s="136"/>
    </row>
    <row r="186" spans="1:7" ht="17.25" thickBot="1" thickTop="1">
      <c r="A186" s="142" t="s">
        <v>9</v>
      </c>
      <c r="B186" s="143"/>
      <c r="C186" s="143"/>
      <c r="D186" s="143"/>
      <c r="E186" s="144"/>
      <c r="F186" s="143"/>
      <c r="G186" s="145">
        <f>SUM(G174:G183)</f>
        <v>20</v>
      </c>
    </row>
    <row r="187" spans="1:7" ht="13.5" thickTop="1">
      <c r="A187" s="35"/>
      <c r="B187" s="35"/>
      <c r="C187" s="35"/>
      <c r="D187" s="35"/>
      <c r="E187" s="132"/>
      <c r="F187" s="35"/>
      <c r="G187" s="132"/>
    </row>
    <row r="188" spans="1:7" ht="12.75">
      <c r="A188" s="238" t="s">
        <v>66</v>
      </c>
      <c r="B188" s="238"/>
      <c r="C188" s="35"/>
      <c r="D188" s="35"/>
      <c r="E188" s="132"/>
      <c r="F188" s="35"/>
      <c r="G188" s="132"/>
    </row>
    <row r="189" spans="1:7" ht="12.75">
      <c r="A189" s="239">
        <f>(Kari!E9)</f>
        <v>0</v>
      </c>
      <c r="B189" s="239"/>
      <c r="C189" s="35"/>
      <c r="D189" s="35"/>
      <c r="E189" s="132"/>
      <c r="F189" s="35"/>
      <c r="G189" s="132"/>
    </row>
    <row r="190" spans="1:7" ht="12.75">
      <c r="A190" s="35"/>
      <c r="B190" s="35"/>
      <c r="C190" s="226"/>
      <c r="D190" s="226"/>
      <c r="E190" s="132"/>
      <c r="F190" s="35"/>
      <c r="G190" s="132"/>
    </row>
    <row r="191" spans="1:7" ht="12.75">
      <c r="A191" s="135"/>
      <c r="B191" s="135"/>
      <c r="C191" s="35"/>
      <c r="D191" s="35"/>
      <c r="E191" s="132"/>
      <c r="F191" s="35"/>
      <c r="G191" s="132"/>
    </row>
    <row r="192" spans="1:7" ht="13.5" thickBot="1">
      <c r="A192" s="227" t="str">
        <f>Kari_1</f>
        <v> </v>
      </c>
      <c r="B192" s="227"/>
      <c r="C192" s="146"/>
      <c r="D192" s="146"/>
      <c r="E192" s="147"/>
      <c r="F192" s="146"/>
      <c r="G192" s="147"/>
    </row>
    <row r="193" spans="1:7" ht="13.5" thickTop="1">
      <c r="A193" s="148"/>
      <c r="B193" s="148"/>
      <c r="C193" s="135"/>
      <c r="D193" s="135"/>
      <c r="E193" s="136"/>
      <c r="F193" s="135"/>
      <c r="G193" s="136"/>
    </row>
    <row r="194" spans="1:7" ht="27.75">
      <c r="A194" s="243" t="s">
        <v>57</v>
      </c>
      <c r="B194" s="243"/>
      <c r="C194" s="243"/>
      <c r="D194" s="243"/>
      <c r="E194" s="244"/>
      <c r="F194" s="243"/>
      <c r="G194" s="244"/>
    </row>
    <row r="195" spans="1:7" ht="27" thickBot="1">
      <c r="A195" s="114"/>
      <c r="B195" s="114"/>
      <c r="C195" s="114"/>
      <c r="D195" s="114"/>
      <c r="E195" s="115"/>
      <c r="F195" s="114"/>
      <c r="G195" s="115"/>
    </row>
    <row r="196" spans="1:7" ht="27" thickTop="1">
      <c r="A196" s="116"/>
      <c r="B196" s="117"/>
      <c r="C196" s="117"/>
      <c r="D196" s="117"/>
      <c r="E196" s="118"/>
      <c r="F196" s="117"/>
      <c r="G196" s="119"/>
    </row>
    <row r="197" spans="1:7" ht="18">
      <c r="A197" s="240">
        <f>CONCATENATE(Kari!A10)</f>
      </c>
      <c r="B197" s="241"/>
      <c r="C197" s="241"/>
      <c r="D197" s="241"/>
      <c r="E197" s="241"/>
      <c r="F197" s="241"/>
      <c r="G197" s="242"/>
    </row>
    <row r="198" spans="1:7" ht="18.75" thickBot="1">
      <c r="A198" s="120"/>
      <c r="B198" s="121"/>
      <c r="C198" s="122"/>
      <c r="D198" s="122"/>
      <c r="E198" s="122"/>
      <c r="F198" s="122"/>
      <c r="G198" s="123"/>
    </row>
    <row r="199" spans="1:7" ht="27.75" thickBot="1" thickTop="1">
      <c r="A199" s="114"/>
      <c r="B199" s="114"/>
      <c r="C199" s="114"/>
      <c r="D199" s="114"/>
      <c r="E199" s="115"/>
      <c r="F199" s="114"/>
      <c r="G199" s="115"/>
    </row>
    <row r="200" spans="1:7" ht="12.75">
      <c r="A200" s="149"/>
      <c r="B200" s="150"/>
      <c r="C200" s="150"/>
      <c r="D200" s="150"/>
      <c r="E200" s="151"/>
      <c r="F200" s="150"/>
      <c r="G200" s="152"/>
    </row>
    <row r="201" spans="1:7" ht="15.75">
      <c r="A201" s="228" t="s">
        <v>67</v>
      </c>
      <c r="B201" s="229"/>
      <c r="C201" s="229"/>
      <c r="D201" s="229"/>
      <c r="E201" s="229"/>
      <c r="F201" s="229"/>
      <c r="G201" s="230"/>
    </row>
    <row r="202" spans="1:7" ht="23.25">
      <c r="A202" s="231" t="str">
        <f>(Kari!$A$2)</f>
        <v>7. Gottlieb-Daimler-Cup 2009</v>
      </c>
      <c r="B202" s="232"/>
      <c r="C202" s="232"/>
      <c r="D202" s="232"/>
      <c r="E202" s="233"/>
      <c r="F202" s="232"/>
      <c r="G202" s="234"/>
    </row>
    <row r="203" spans="1:7" ht="15.75">
      <c r="A203" s="153"/>
      <c r="B203" s="235">
        <f>(Kari!E10)</f>
        <v>0</v>
      </c>
      <c r="C203" s="235"/>
      <c r="D203" s="236" t="s">
        <v>68</v>
      </c>
      <c r="E203" s="236"/>
      <c r="F203" s="236"/>
      <c r="G203" s="237"/>
    </row>
    <row r="204" spans="1:7" ht="13.5" thickBot="1">
      <c r="A204" s="154"/>
      <c r="B204" s="155"/>
      <c r="C204" s="155"/>
      <c r="D204" s="155"/>
      <c r="E204" s="156"/>
      <c r="F204" s="155"/>
      <c r="G204" s="157"/>
    </row>
    <row r="205" spans="1:7" ht="13.5" thickBot="1">
      <c r="A205" s="131"/>
      <c r="B205" s="35"/>
      <c r="C205" s="35"/>
      <c r="D205" s="35"/>
      <c r="E205" s="132"/>
      <c r="F205" s="35"/>
      <c r="G205" s="132"/>
    </row>
    <row r="206" spans="1:7" ht="13.5" thickTop="1">
      <c r="A206" s="133" t="s">
        <v>58</v>
      </c>
      <c r="B206" s="124"/>
      <c r="C206" s="124"/>
      <c r="D206" s="124"/>
      <c r="E206" s="125"/>
      <c r="F206" s="124"/>
      <c r="G206" s="126">
        <v>20</v>
      </c>
    </row>
    <row r="207" spans="1:7" ht="12.75">
      <c r="A207" s="134"/>
      <c r="B207" s="135"/>
      <c r="C207" s="135"/>
      <c r="D207" s="135"/>
      <c r="E207" s="136"/>
      <c r="F207" s="135"/>
      <c r="G207" s="137"/>
    </row>
    <row r="208" spans="1:7" ht="12.75">
      <c r="A208" s="134" t="s">
        <v>59</v>
      </c>
      <c r="B208" s="135"/>
      <c r="C208" s="135"/>
      <c r="D208" s="135"/>
      <c r="E208" s="136"/>
      <c r="F208" s="135"/>
      <c r="G208" s="137"/>
    </row>
    <row r="209" spans="1:7" ht="12.75">
      <c r="A209" s="134"/>
      <c r="B209" s="135" t="s">
        <v>60</v>
      </c>
      <c r="C209" s="135"/>
      <c r="D209" s="135"/>
      <c r="E209" s="136"/>
      <c r="F209" s="135"/>
      <c r="G209" s="138">
        <f>(Kari!K10)</f>
        <v>0</v>
      </c>
    </row>
    <row r="210" spans="1:7" ht="12.75">
      <c r="A210" s="134"/>
      <c r="B210" s="135"/>
      <c r="C210" s="135"/>
      <c r="D210" s="135"/>
      <c r="E210" s="136"/>
      <c r="F210" s="135"/>
      <c r="G210" s="137"/>
    </row>
    <row r="211" spans="1:7" ht="12.75">
      <c r="A211" s="139"/>
      <c r="B211" s="135" t="s">
        <v>61</v>
      </c>
      <c r="C211" s="140">
        <f>(Kari!G10)</f>
        <v>0</v>
      </c>
      <c r="D211" s="135" t="s">
        <v>62</v>
      </c>
      <c r="E211" s="136">
        <v>0.2</v>
      </c>
      <c r="F211" s="135" t="s">
        <v>63</v>
      </c>
      <c r="G211" s="137">
        <f>C211*E211+G212</f>
        <v>0</v>
      </c>
    </row>
    <row r="212" spans="1:7" ht="12.75">
      <c r="A212" s="139"/>
      <c r="B212" s="135" t="s">
        <v>64</v>
      </c>
      <c r="C212" s="140">
        <f>(Kari!I10)</f>
        <v>0</v>
      </c>
      <c r="D212" s="135" t="s">
        <v>62</v>
      </c>
      <c r="E212" s="136">
        <v>0.23</v>
      </c>
      <c r="F212" s="135" t="s">
        <v>63</v>
      </c>
      <c r="G212" s="137">
        <f>C212*E212+G213</f>
        <v>0</v>
      </c>
    </row>
    <row r="213" spans="1:7" ht="12.75">
      <c r="A213" s="139"/>
      <c r="B213" s="135"/>
      <c r="C213" s="135"/>
      <c r="D213" s="135"/>
      <c r="E213" s="136"/>
      <c r="F213" s="135"/>
      <c r="G213" s="137"/>
    </row>
    <row r="214" spans="1:7" ht="12.75">
      <c r="A214" s="134" t="s">
        <v>65</v>
      </c>
      <c r="B214" s="135"/>
      <c r="C214" s="135"/>
      <c r="D214" s="135"/>
      <c r="E214" s="136"/>
      <c r="F214" s="135"/>
      <c r="G214" s="141"/>
    </row>
    <row r="215" spans="1:7" ht="12.75">
      <c r="A215" s="139"/>
      <c r="B215" s="135"/>
      <c r="C215" s="135"/>
      <c r="D215" s="135"/>
      <c r="E215" s="136"/>
      <c r="F215" s="135"/>
      <c r="G215" s="141"/>
    </row>
    <row r="216" spans="1:7" ht="13.5" thickBot="1">
      <c r="A216" s="127"/>
      <c r="B216" s="128"/>
      <c r="C216" s="128"/>
      <c r="D216" s="128"/>
      <c r="E216" s="129"/>
      <c r="F216" s="128"/>
      <c r="G216" s="130"/>
    </row>
    <row r="217" spans="1:7" ht="14.25" thickBot="1" thickTop="1">
      <c r="A217" s="135"/>
      <c r="B217" s="135"/>
      <c r="C217" s="135"/>
      <c r="D217" s="135"/>
      <c r="E217" s="136"/>
      <c r="F217" s="135"/>
      <c r="G217" s="136"/>
    </row>
    <row r="218" spans="1:7" ht="17.25" thickBot="1" thickTop="1">
      <c r="A218" s="142" t="s">
        <v>9</v>
      </c>
      <c r="B218" s="143"/>
      <c r="C218" s="143"/>
      <c r="D218" s="143"/>
      <c r="E218" s="144"/>
      <c r="F218" s="143"/>
      <c r="G218" s="145">
        <f>SUM(G206:G215)</f>
        <v>20</v>
      </c>
    </row>
    <row r="219" spans="1:7" ht="13.5" thickTop="1">
      <c r="A219" s="35"/>
      <c r="B219" s="35"/>
      <c r="C219" s="35"/>
      <c r="D219" s="35"/>
      <c r="E219" s="132"/>
      <c r="F219" s="35"/>
      <c r="G219" s="132"/>
    </row>
    <row r="220" spans="1:7" ht="12.75">
      <c r="A220" s="238" t="s">
        <v>66</v>
      </c>
      <c r="B220" s="238"/>
      <c r="C220" s="35"/>
      <c r="D220" s="35"/>
      <c r="E220" s="132"/>
      <c r="F220" s="35"/>
      <c r="G220" s="132"/>
    </row>
    <row r="221" spans="1:7" ht="12.75">
      <c r="A221" s="239">
        <f>(Kari!E10)</f>
        <v>0</v>
      </c>
      <c r="B221" s="239"/>
      <c r="C221" s="35"/>
      <c r="D221" s="35"/>
      <c r="E221" s="132"/>
      <c r="F221" s="35"/>
      <c r="G221" s="132"/>
    </row>
    <row r="222" spans="1:7" ht="12.75">
      <c r="A222" s="35"/>
      <c r="B222" s="35"/>
      <c r="C222" s="226"/>
      <c r="D222" s="226"/>
      <c r="E222" s="132"/>
      <c r="F222" s="35"/>
      <c r="G222" s="132"/>
    </row>
    <row r="223" spans="1:7" ht="12.75">
      <c r="A223" s="135"/>
      <c r="B223" s="135"/>
      <c r="C223" s="35"/>
      <c r="D223" s="35"/>
      <c r="E223" s="132"/>
      <c r="F223" s="35"/>
      <c r="G223" s="132"/>
    </row>
    <row r="224" spans="1:7" ht="13.5" thickBot="1">
      <c r="A224" s="227" t="str">
        <f>Kari_1</f>
        <v> </v>
      </c>
      <c r="B224" s="227"/>
      <c r="C224" s="146"/>
      <c r="D224" s="146"/>
      <c r="E224" s="147"/>
      <c r="F224" s="146"/>
      <c r="G224" s="147"/>
    </row>
    <row r="225" spans="1:7" ht="13.5" thickTop="1">
      <c r="A225" s="148"/>
      <c r="B225" s="148"/>
      <c r="C225" s="135"/>
      <c r="D225" s="135"/>
      <c r="E225" s="136"/>
      <c r="F225" s="135"/>
      <c r="G225" s="136"/>
    </row>
    <row r="226" spans="1:7" ht="27.75">
      <c r="A226" s="243" t="s">
        <v>57</v>
      </c>
      <c r="B226" s="243"/>
      <c r="C226" s="243"/>
      <c r="D226" s="243"/>
      <c r="E226" s="244"/>
      <c r="F226" s="243"/>
      <c r="G226" s="244"/>
    </row>
    <row r="227" spans="1:7" ht="27" thickBot="1">
      <c r="A227" s="114"/>
      <c r="B227" s="114"/>
      <c r="C227" s="114"/>
      <c r="D227" s="114"/>
      <c r="E227" s="115"/>
      <c r="F227" s="114"/>
      <c r="G227" s="115"/>
    </row>
    <row r="228" spans="1:7" ht="27" thickTop="1">
      <c r="A228" s="116"/>
      <c r="B228" s="117"/>
      <c r="C228" s="117"/>
      <c r="D228" s="117"/>
      <c r="E228" s="118"/>
      <c r="F228" s="117"/>
      <c r="G228" s="119"/>
    </row>
    <row r="229" spans="1:7" ht="18">
      <c r="A229" s="240">
        <f>CONCATENATE(Kari!A11)</f>
      </c>
      <c r="B229" s="241"/>
      <c r="C229" s="241"/>
      <c r="D229" s="241"/>
      <c r="E229" s="241"/>
      <c r="F229" s="241"/>
      <c r="G229" s="242"/>
    </row>
    <row r="230" spans="1:7" ht="18.75" thickBot="1">
      <c r="A230" s="120"/>
      <c r="B230" s="121"/>
      <c r="C230" s="122"/>
      <c r="D230" s="122"/>
      <c r="E230" s="122"/>
      <c r="F230" s="122"/>
      <c r="G230" s="123"/>
    </row>
    <row r="231" spans="1:7" ht="27.75" thickBot="1" thickTop="1">
      <c r="A231" s="114"/>
      <c r="B231" s="114"/>
      <c r="C231" s="114"/>
      <c r="D231" s="114"/>
      <c r="E231" s="115"/>
      <c r="F231" s="114"/>
      <c r="G231" s="115"/>
    </row>
    <row r="232" spans="1:7" ht="12.75">
      <c r="A232" s="149"/>
      <c r="B232" s="150"/>
      <c r="C232" s="150"/>
      <c r="D232" s="150"/>
      <c r="E232" s="151"/>
      <c r="F232" s="150"/>
      <c r="G232" s="152"/>
    </row>
    <row r="233" spans="1:7" ht="15.75">
      <c r="A233" s="228" t="s">
        <v>67</v>
      </c>
      <c r="B233" s="229"/>
      <c r="C233" s="229"/>
      <c r="D233" s="229"/>
      <c r="E233" s="229"/>
      <c r="F233" s="229"/>
      <c r="G233" s="230"/>
    </row>
    <row r="234" spans="1:7" ht="23.25">
      <c r="A234" s="231" t="str">
        <f>(Kari!$A$2)</f>
        <v>7. Gottlieb-Daimler-Cup 2009</v>
      </c>
      <c r="B234" s="232"/>
      <c r="C234" s="232"/>
      <c r="D234" s="232"/>
      <c r="E234" s="233"/>
      <c r="F234" s="232"/>
      <c r="G234" s="234"/>
    </row>
    <row r="235" spans="1:7" ht="15.75">
      <c r="A235" s="153"/>
      <c r="B235" s="235">
        <f>(Kari!E11)</f>
        <v>0</v>
      </c>
      <c r="C235" s="235"/>
      <c r="D235" s="236" t="s">
        <v>68</v>
      </c>
      <c r="E235" s="236"/>
      <c r="F235" s="236"/>
      <c r="G235" s="237"/>
    </row>
    <row r="236" spans="1:7" ht="13.5" thickBot="1">
      <c r="A236" s="154"/>
      <c r="B236" s="155"/>
      <c r="C236" s="155"/>
      <c r="D236" s="155"/>
      <c r="E236" s="156"/>
      <c r="F236" s="155"/>
      <c r="G236" s="157"/>
    </row>
    <row r="237" spans="1:7" ht="13.5" thickBot="1">
      <c r="A237" s="131"/>
      <c r="B237" s="35"/>
      <c r="C237" s="35"/>
      <c r="D237" s="35"/>
      <c r="E237" s="132"/>
      <c r="F237" s="35"/>
      <c r="G237" s="132"/>
    </row>
    <row r="238" spans="1:7" ht="13.5" thickTop="1">
      <c r="A238" s="133" t="s">
        <v>58</v>
      </c>
      <c r="B238" s="124"/>
      <c r="C238" s="124"/>
      <c r="D238" s="124"/>
      <c r="E238" s="125"/>
      <c r="F238" s="124"/>
      <c r="G238" s="126">
        <v>20</v>
      </c>
    </row>
    <row r="239" spans="1:7" ht="12.75">
      <c r="A239" s="134"/>
      <c r="B239" s="135"/>
      <c r="C239" s="135"/>
      <c r="D239" s="135"/>
      <c r="E239" s="136"/>
      <c r="F239" s="135"/>
      <c r="G239" s="137"/>
    </row>
    <row r="240" spans="1:7" ht="12.75">
      <c r="A240" s="134" t="s">
        <v>59</v>
      </c>
      <c r="B240" s="135"/>
      <c r="C240" s="135"/>
      <c r="D240" s="135"/>
      <c r="E240" s="136"/>
      <c r="F240" s="135"/>
      <c r="G240" s="137"/>
    </row>
    <row r="241" spans="1:7" ht="12.75">
      <c r="A241" s="134"/>
      <c r="B241" s="135" t="s">
        <v>60</v>
      </c>
      <c r="C241" s="135"/>
      <c r="D241" s="135"/>
      <c r="E241" s="136"/>
      <c r="F241" s="135"/>
      <c r="G241" s="138">
        <f>(Kari!K11)</f>
        <v>0</v>
      </c>
    </row>
    <row r="242" spans="1:7" ht="12.75">
      <c r="A242" s="134"/>
      <c r="B242" s="135"/>
      <c r="C242" s="135"/>
      <c r="D242" s="135"/>
      <c r="E242" s="136"/>
      <c r="F242" s="135"/>
      <c r="G242" s="137"/>
    </row>
    <row r="243" spans="1:7" ht="12.75">
      <c r="A243" s="139"/>
      <c r="B243" s="135" t="s">
        <v>61</v>
      </c>
      <c r="C243" s="140">
        <f>(Kari!G11)</f>
        <v>0</v>
      </c>
      <c r="D243" s="135" t="s">
        <v>62</v>
      </c>
      <c r="E243" s="136">
        <v>0.2</v>
      </c>
      <c r="F243" s="135" t="s">
        <v>63</v>
      </c>
      <c r="G243" s="137">
        <f>C243*E243+G244</f>
        <v>0</v>
      </c>
    </row>
    <row r="244" spans="1:7" ht="12.75">
      <c r="A244" s="139"/>
      <c r="B244" s="135" t="s">
        <v>64</v>
      </c>
      <c r="C244" s="140">
        <f>(Kari!I11)</f>
        <v>0</v>
      </c>
      <c r="D244" s="135" t="s">
        <v>62</v>
      </c>
      <c r="E244" s="136">
        <v>0.23</v>
      </c>
      <c r="F244" s="135" t="s">
        <v>63</v>
      </c>
      <c r="G244" s="137">
        <f>C244*E244+G245</f>
        <v>0</v>
      </c>
    </row>
    <row r="245" spans="1:7" ht="12.75">
      <c r="A245" s="139"/>
      <c r="B245" s="135"/>
      <c r="C245" s="135"/>
      <c r="D245" s="135"/>
      <c r="E245" s="136"/>
      <c r="F245" s="135"/>
      <c r="G245" s="137"/>
    </row>
    <row r="246" spans="1:7" ht="12.75">
      <c r="A246" s="134" t="s">
        <v>65</v>
      </c>
      <c r="B246" s="135"/>
      <c r="C246" s="135"/>
      <c r="D246" s="135"/>
      <c r="E246" s="136"/>
      <c r="F246" s="135"/>
      <c r="G246" s="141"/>
    </row>
    <row r="247" spans="1:7" ht="12.75">
      <c r="A247" s="139"/>
      <c r="B247" s="135"/>
      <c r="C247" s="135"/>
      <c r="D247" s="135"/>
      <c r="E247" s="136"/>
      <c r="F247" s="135"/>
      <c r="G247" s="141"/>
    </row>
    <row r="248" spans="1:7" ht="13.5" thickBot="1">
      <c r="A248" s="127"/>
      <c r="B248" s="128"/>
      <c r="C248" s="128"/>
      <c r="D248" s="128"/>
      <c r="E248" s="129"/>
      <c r="F248" s="128"/>
      <c r="G248" s="130"/>
    </row>
    <row r="249" spans="1:7" ht="14.25" thickBot="1" thickTop="1">
      <c r="A249" s="135"/>
      <c r="B249" s="135"/>
      <c r="C249" s="135"/>
      <c r="D249" s="135"/>
      <c r="E249" s="136"/>
      <c r="F249" s="135"/>
      <c r="G249" s="136"/>
    </row>
    <row r="250" spans="1:7" ht="17.25" thickBot="1" thickTop="1">
      <c r="A250" s="142" t="s">
        <v>9</v>
      </c>
      <c r="B250" s="143"/>
      <c r="C250" s="143"/>
      <c r="D250" s="143"/>
      <c r="E250" s="144"/>
      <c r="F250" s="143"/>
      <c r="G250" s="145">
        <f>SUM(G238:G247)</f>
        <v>20</v>
      </c>
    </row>
    <row r="251" spans="1:7" ht="13.5" thickTop="1">
      <c r="A251" s="35"/>
      <c r="B251" s="35"/>
      <c r="C251" s="35"/>
      <c r="D251" s="35"/>
      <c r="E251" s="132"/>
      <c r="F251" s="35"/>
      <c r="G251" s="132"/>
    </row>
    <row r="252" spans="1:7" ht="12.75">
      <c r="A252" s="238" t="s">
        <v>66</v>
      </c>
      <c r="B252" s="238"/>
      <c r="C252" s="35"/>
      <c r="D252" s="35"/>
      <c r="E252" s="132"/>
      <c r="F252" s="35"/>
      <c r="G252" s="132"/>
    </row>
    <row r="253" spans="1:7" ht="12.75">
      <c r="A253" s="239">
        <f>(Kari!E11)</f>
        <v>0</v>
      </c>
      <c r="B253" s="239"/>
      <c r="C253" s="35"/>
      <c r="D253" s="35"/>
      <c r="E253" s="132"/>
      <c r="F253" s="35"/>
      <c r="G253" s="132"/>
    </row>
    <row r="254" spans="1:7" ht="12.75">
      <c r="A254" s="35"/>
      <c r="B254" s="35"/>
      <c r="C254" s="226"/>
      <c r="D254" s="226"/>
      <c r="E254" s="132"/>
      <c r="F254" s="35"/>
      <c r="G254" s="132"/>
    </row>
    <row r="255" spans="1:7" ht="12.75">
      <c r="A255" s="135"/>
      <c r="B255" s="135"/>
      <c r="C255" s="35"/>
      <c r="D255" s="35"/>
      <c r="E255" s="132"/>
      <c r="F255" s="35"/>
      <c r="G255" s="132"/>
    </row>
    <row r="256" spans="1:7" ht="13.5" thickBot="1">
      <c r="A256" s="227" t="str">
        <f>Kari_1</f>
        <v> </v>
      </c>
      <c r="B256" s="227"/>
      <c r="C256" s="146"/>
      <c r="D256" s="146"/>
      <c r="E256" s="147"/>
      <c r="F256" s="146"/>
      <c r="G256" s="147"/>
    </row>
    <row r="257" spans="1:7" ht="13.5" thickTop="1">
      <c r="A257" s="148"/>
      <c r="B257" s="148"/>
      <c r="C257" s="135"/>
      <c r="D257" s="135"/>
      <c r="E257" s="136"/>
      <c r="F257" s="135"/>
      <c r="G257" s="136"/>
    </row>
    <row r="258" spans="1:7" ht="27.75">
      <c r="A258" s="243" t="s">
        <v>57</v>
      </c>
      <c r="B258" s="243"/>
      <c r="C258" s="243"/>
      <c r="D258" s="243"/>
      <c r="E258" s="244"/>
      <c r="F258" s="243"/>
      <c r="G258" s="244"/>
    </row>
    <row r="259" spans="1:7" ht="27" thickBot="1">
      <c r="A259" s="114"/>
      <c r="B259" s="114"/>
      <c r="C259" s="114"/>
      <c r="D259" s="114"/>
      <c r="E259" s="115"/>
      <c r="F259" s="114"/>
      <c r="G259" s="115"/>
    </row>
    <row r="260" spans="1:7" ht="27" thickTop="1">
      <c r="A260" s="116"/>
      <c r="B260" s="117"/>
      <c r="C260" s="117"/>
      <c r="D260" s="117"/>
      <c r="E260" s="118"/>
      <c r="F260" s="117"/>
      <c r="G260" s="119"/>
    </row>
    <row r="261" spans="1:7" ht="18">
      <c r="A261" s="240">
        <f>CONCATENATE(Kari!A12)</f>
      </c>
      <c r="B261" s="241"/>
      <c r="C261" s="241"/>
      <c r="D261" s="241"/>
      <c r="E261" s="241"/>
      <c r="F261" s="241"/>
      <c r="G261" s="242"/>
    </row>
    <row r="262" spans="1:7" ht="18.75" thickBot="1">
      <c r="A262" s="120"/>
      <c r="B262" s="121"/>
      <c r="C262" s="122"/>
      <c r="D262" s="122"/>
      <c r="E262" s="122"/>
      <c r="F262" s="122"/>
      <c r="G262" s="123"/>
    </row>
    <row r="263" spans="1:7" ht="27.75" thickBot="1" thickTop="1">
      <c r="A263" s="114"/>
      <c r="B263" s="114"/>
      <c r="C263" s="114"/>
      <c r="D263" s="114"/>
      <c r="E263" s="115"/>
      <c r="F263" s="114"/>
      <c r="G263" s="115"/>
    </row>
    <row r="264" spans="1:7" ht="12.75">
      <c r="A264" s="149"/>
      <c r="B264" s="150"/>
      <c r="C264" s="150"/>
      <c r="D264" s="150"/>
      <c r="E264" s="151"/>
      <c r="F264" s="150"/>
      <c r="G264" s="152"/>
    </row>
    <row r="265" spans="1:7" ht="15.75">
      <c r="A265" s="228" t="s">
        <v>67</v>
      </c>
      <c r="B265" s="229"/>
      <c r="C265" s="229"/>
      <c r="D265" s="229"/>
      <c r="E265" s="229"/>
      <c r="F265" s="229"/>
      <c r="G265" s="230"/>
    </row>
    <row r="266" spans="1:7" ht="23.25">
      <c r="A266" s="231" t="str">
        <f>(Kari!$A$2)</f>
        <v>7. Gottlieb-Daimler-Cup 2009</v>
      </c>
      <c r="B266" s="232"/>
      <c r="C266" s="232"/>
      <c r="D266" s="232"/>
      <c r="E266" s="233"/>
      <c r="F266" s="232"/>
      <c r="G266" s="234"/>
    </row>
    <row r="267" spans="1:7" ht="15.75">
      <c r="A267" s="153"/>
      <c r="B267" s="235">
        <f>(Kari!E12)</f>
        <v>0</v>
      </c>
      <c r="C267" s="235"/>
      <c r="D267" s="236" t="s">
        <v>68</v>
      </c>
      <c r="E267" s="236"/>
      <c r="F267" s="236"/>
      <c r="G267" s="237"/>
    </row>
    <row r="268" spans="1:7" ht="13.5" thickBot="1">
      <c r="A268" s="154"/>
      <c r="B268" s="155"/>
      <c r="C268" s="155"/>
      <c r="D268" s="155"/>
      <c r="E268" s="156"/>
      <c r="F268" s="155"/>
      <c r="G268" s="157"/>
    </row>
    <row r="269" spans="1:7" ht="13.5" thickBot="1">
      <c r="A269" s="131"/>
      <c r="B269" s="35"/>
      <c r="C269" s="35"/>
      <c r="D269" s="35"/>
      <c r="E269" s="132"/>
      <c r="F269" s="35"/>
      <c r="G269" s="132"/>
    </row>
    <row r="270" spans="1:7" ht="13.5" thickTop="1">
      <c r="A270" s="133" t="s">
        <v>58</v>
      </c>
      <c r="B270" s="124"/>
      <c r="C270" s="124"/>
      <c r="D270" s="124"/>
      <c r="E270" s="125"/>
      <c r="F270" s="124"/>
      <c r="G270" s="126">
        <v>20</v>
      </c>
    </row>
    <row r="271" spans="1:7" ht="12.75">
      <c r="A271" s="134"/>
      <c r="B271" s="135"/>
      <c r="C271" s="135"/>
      <c r="D271" s="135"/>
      <c r="E271" s="136"/>
      <c r="F271" s="135"/>
      <c r="G271" s="137"/>
    </row>
    <row r="272" spans="1:7" ht="12.75">
      <c r="A272" s="134" t="s">
        <v>59</v>
      </c>
      <c r="B272" s="135"/>
      <c r="C272" s="135"/>
      <c r="D272" s="135"/>
      <c r="E272" s="136"/>
      <c r="F272" s="135"/>
      <c r="G272" s="137"/>
    </row>
    <row r="273" spans="1:7" ht="12.75">
      <c r="A273" s="134"/>
      <c r="B273" s="135" t="s">
        <v>60</v>
      </c>
      <c r="C273" s="135"/>
      <c r="D273" s="135"/>
      <c r="E273" s="136"/>
      <c r="F273" s="135"/>
      <c r="G273" s="138">
        <f>(Kari!K12)</f>
        <v>0</v>
      </c>
    </row>
    <row r="274" spans="1:7" ht="12.75">
      <c r="A274" s="134"/>
      <c r="B274" s="135"/>
      <c r="C274" s="135"/>
      <c r="D274" s="135"/>
      <c r="E274" s="136"/>
      <c r="F274" s="135"/>
      <c r="G274" s="137"/>
    </row>
    <row r="275" spans="1:7" ht="12.75">
      <c r="A275" s="139"/>
      <c r="B275" s="135" t="s">
        <v>61</v>
      </c>
      <c r="C275" s="140">
        <f>(Kari!G12)</f>
        <v>0</v>
      </c>
      <c r="D275" s="135" t="s">
        <v>62</v>
      </c>
      <c r="E275" s="136">
        <v>0.2</v>
      </c>
      <c r="F275" s="135" t="s">
        <v>63</v>
      </c>
      <c r="G275" s="137">
        <f>C275*E275+G276</f>
        <v>0</v>
      </c>
    </row>
    <row r="276" spans="1:7" ht="12.75">
      <c r="A276" s="139"/>
      <c r="B276" s="135" t="s">
        <v>64</v>
      </c>
      <c r="C276" s="140">
        <f>(Kari!I12)</f>
        <v>0</v>
      </c>
      <c r="D276" s="135" t="s">
        <v>62</v>
      </c>
      <c r="E276" s="136">
        <v>0.23</v>
      </c>
      <c r="F276" s="135" t="s">
        <v>63</v>
      </c>
      <c r="G276" s="137">
        <f>C276*E276+G277</f>
        <v>0</v>
      </c>
    </row>
    <row r="277" spans="1:7" ht="12.75">
      <c r="A277" s="139"/>
      <c r="B277" s="135"/>
      <c r="C277" s="135"/>
      <c r="D277" s="135"/>
      <c r="E277" s="136"/>
      <c r="F277" s="135"/>
      <c r="G277" s="137"/>
    </row>
    <row r="278" spans="1:7" ht="12.75">
      <c r="A278" s="134" t="s">
        <v>65</v>
      </c>
      <c r="B278" s="135"/>
      <c r="C278" s="135"/>
      <c r="D278" s="135"/>
      <c r="E278" s="136"/>
      <c r="F278" s="135"/>
      <c r="G278" s="141"/>
    </row>
    <row r="279" spans="1:7" ht="12.75">
      <c r="A279" s="139"/>
      <c r="B279" s="135"/>
      <c r="C279" s="135"/>
      <c r="D279" s="135"/>
      <c r="E279" s="136"/>
      <c r="F279" s="135"/>
      <c r="G279" s="141"/>
    </row>
    <row r="280" spans="1:7" ht="13.5" thickBot="1">
      <c r="A280" s="127"/>
      <c r="B280" s="128"/>
      <c r="C280" s="128"/>
      <c r="D280" s="128"/>
      <c r="E280" s="129"/>
      <c r="F280" s="128"/>
      <c r="G280" s="130"/>
    </row>
    <row r="281" spans="1:7" ht="14.25" thickBot="1" thickTop="1">
      <c r="A281" s="135"/>
      <c r="B281" s="135"/>
      <c r="C281" s="135"/>
      <c r="D281" s="135"/>
      <c r="E281" s="136"/>
      <c r="F281" s="135"/>
      <c r="G281" s="136"/>
    </row>
    <row r="282" spans="1:7" ht="17.25" thickBot="1" thickTop="1">
      <c r="A282" s="142" t="s">
        <v>9</v>
      </c>
      <c r="B282" s="143"/>
      <c r="C282" s="143"/>
      <c r="D282" s="143"/>
      <c r="E282" s="144"/>
      <c r="F282" s="143"/>
      <c r="G282" s="145">
        <f>SUM(G270:G279)</f>
        <v>20</v>
      </c>
    </row>
    <row r="283" spans="1:7" ht="13.5" thickTop="1">
      <c r="A283" s="35"/>
      <c r="B283" s="35"/>
      <c r="C283" s="35"/>
      <c r="D283" s="35"/>
      <c r="E283" s="132"/>
      <c r="F283" s="35"/>
      <c r="G283" s="132"/>
    </row>
    <row r="284" spans="1:7" ht="12.75">
      <c r="A284" s="238" t="s">
        <v>66</v>
      </c>
      <c r="B284" s="238"/>
      <c r="C284" s="35"/>
      <c r="D284" s="35"/>
      <c r="E284" s="132"/>
      <c r="F284" s="35"/>
      <c r="G284" s="132"/>
    </row>
    <row r="285" spans="1:7" ht="12.75">
      <c r="A285" s="239">
        <f>(Kari!E12)</f>
        <v>0</v>
      </c>
      <c r="B285" s="239"/>
      <c r="C285" s="35"/>
      <c r="D285" s="35"/>
      <c r="E285" s="132"/>
      <c r="F285" s="35"/>
      <c r="G285" s="132"/>
    </row>
    <row r="286" spans="1:7" ht="12.75">
      <c r="A286" s="35"/>
      <c r="B286" s="35"/>
      <c r="C286" s="226"/>
      <c r="D286" s="226"/>
      <c r="E286" s="132"/>
      <c r="F286" s="35"/>
      <c r="G286" s="132"/>
    </row>
    <row r="287" spans="1:7" ht="12.75">
      <c r="A287" s="135"/>
      <c r="B287" s="135"/>
      <c r="C287" s="35"/>
      <c r="D287" s="35"/>
      <c r="E287" s="132"/>
      <c r="F287" s="35"/>
      <c r="G287" s="132"/>
    </row>
    <row r="288" spans="1:7" ht="13.5" thickBot="1">
      <c r="A288" s="227" t="str">
        <f>Kari_1</f>
        <v> </v>
      </c>
      <c r="B288" s="227"/>
      <c r="C288" s="146"/>
      <c r="D288" s="146"/>
      <c r="E288" s="147"/>
      <c r="F288" s="146"/>
      <c r="G288" s="147"/>
    </row>
    <row r="289" spans="1:7" ht="13.5" thickTop="1">
      <c r="A289" s="148"/>
      <c r="B289" s="148"/>
      <c r="C289" s="135"/>
      <c r="D289" s="135"/>
      <c r="E289" s="136"/>
      <c r="F289" s="135"/>
      <c r="G289" s="136"/>
    </row>
    <row r="290" spans="1:7" ht="27.75">
      <c r="A290" s="243" t="s">
        <v>57</v>
      </c>
      <c r="B290" s="243"/>
      <c r="C290" s="243"/>
      <c r="D290" s="243"/>
      <c r="E290" s="244"/>
      <c r="F290" s="243"/>
      <c r="G290" s="244"/>
    </row>
    <row r="291" spans="1:7" ht="27" thickBot="1">
      <c r="A291" s="114"/>
      <c r="B291" s="114"/>
      <c r="C291" s="114"/>
      <c r="D291" s="114"/>
      <c r="E291" s="115"/>
      <c r="F291" s="114"/>
      <c r="G291" s="115"/>
    </row>
    <row r="292" spans="1:7" ht="27" thickTop="1">
      <c r="A292" s="116"/>
      <c r="B292" s="117"/>
      <c r="C292" s="117"/>
      <c r="D292" s="117"/>
      <c r="E292" s="118"/>
      <c r="F292" s="117"/>
      <c r="G292" s="119"/>
    </row>
    <row r="293" spans="1:7" ht="18">
      <c r="A293" s="240">
        <f>CONCATENATE(Kari!A13)</f>
      </c>
      <c r="B293" s="241"/>
      <c r="C293" s="241"/>
      <c r="D293" s="241"/>
      <c r="E293" s="241"/>
      <c r="F293" s="241"/>
      <c r="G293" s="242"/>
    </row>
    <row r="294" spans="1:7" ht="18.75" thickBot="1">
      <c r="A294" s="120"/>
      <c r="B294" s="121"/>
      <c r="C294" s="122"/>
      <c r="D294" s="122"/>
      <c r="E294" s="122"/>
      <c r="F294" s="122"/>
      <c r="G294" s="123"/>
    </row>
    <row r="295" spans="1:7" ht="27.75" thickBot="1" thickTop="1">
      <c r="A295" s="114"/>
      <c r="B295" s="114"/>
      <c r="C295" s="114"/>
      <c r="D295" s="114"/>
      <c r="E295" s="115"/>
      <c r="F295" s="114"/>
      <c r="G295" s="115"/>
    </row>
    <row r="296" spans="1:7" ht="12.75">
      <c r="A296" s="149"/>
      <c r="B296" s="150"/>
      <c r="C296" s="150"/>
      <c r="D296" s="150"/>
      <c r="E296" s="151"/>
      <c r="F296" s="150"/>
      <c r="G296" s="152"/>
    </row>
    <row r="297" spans="1:7" ht="15.75">
      <c r="A297" s="228" t="s">
        <v>67</v>
      </c>
      <c r="B297" s="229"/>
      <c r="C297" s="229"/>
      <c r="D297" s="229"/>
      <c r="E297" s="229"/>
      <c r="F297" s="229"/>
      <c r="G297" s="230"/>
    </row>
    <row r="298" spans="1:7" ht="23.25">
      <c r="A298" s="231" t="str">
        <f>(Kari!$A$2)</f>
        <v>7. Gottlieb-Daimler-Cup 2009</v>
      </c>
      <c r="B298" s="232"/>
      <c r="C298" s="232"/>
      <c r="D298" s="232"/>
      <c r="E298" s="233"/>
      <c r="F298" s="232"/>
      <c r="G298" s="234"/>
    </row>
    <row r="299" spans="1:7" ht="15.75">
      <c r="A299" s="153"/>
      <c r="B299" s="235">
        <f>(Kari!E13)</f>
        <v>0</v>
      </c>
      <c r="C299" s="235"/>
      <c r="D299" s="236" t="s">
        <v>68</v>
      </c>
      <c r="E299" s="236"/>
      <c r="F299" s="236"/>
      <c r="G299" s="237"/>
    </row>
    <row r="300" spans="1:7" ht="13.5" thickBot="1">
      <c r="A300" s="154"/>
      <c r="B300" s="155"/>
      <c r="C300" s="155"/>
      <c r="D300" s="155"/>
      <c r="E300" s="156"/>
      <c r="F300" s="155"/>
      <c r="G300" s="157"/>
    </row>
    <row r="301" spans="1:7" ht="13.5" thickBot="1">
      <c r="A301" s="131"/>
      <c r="B301" s="35"/>
      <c r="C301" s="35"/>
      <c r="D301" s="35"/>
      <c r="E301" s="132"/>
      <c r="F301" s="35"/>
      <c r="G301" s="132"/>
    </row>
    <row r="302" spans="1:7" ht="13.5" thickTop="1">
      <c r="A302" s="133" t="s">
        <v>58</v>
      </c>
      <c r="B302" s="124"/>
      <c r="C302" s="124"/>
      <c r="D302" s="124"/>
      <c r="E302" s="125"/>
      <c r="F302" s="124"/>
      <c r="G302" s="126">
        <v>20</v>
      </c>
    </row>
    <row r="303" spans="1:7" ht="12.75">
      <c r="A303" s="134"/>
      <c r="B303" s="135"/>
      <c r="C303" s="135"/>
      <c r="D303" s="135"/>
      <c r="E303" s="136"/>
      <c r="F303" s="135"/>
      <c r="G303" s="137"/>
    </row>
    <row r="304" spans="1:7" ht="12.75">
      <c r="A304" s="134" t="s">
        <v>59</v>
      </c>
      <c r="B304" s="135"/>
      <c r="C304" s="135"/>
      <c r="D304" s="135"/>
      <c r="E304" s="136"/>
      <c r="F304" s="135"/>
      <c r="G304" s="137"/>
    </row>
    <row r="305" spans="1:7" ht="12.75">
      <c r="A305" s="134"/>
      <c r="B305" s="135" t="s">
        <v>60</v>
      </c>
      <c r="C305" s="135"/>
      <c r="D305" s="135"/>
      <c r="E305" s="136"/>
      <c r="F305" s="135"/>
      <c r="G305" s="138">
        <f>(Kari!K13)</f>
        <v>0</v>
      </c>
    </row>
    <row r="306" spans="1:7" ht="12.75">
      <c r="A306" s="134"/>
      <c r="B306" s="135"/>
      <c r="C306" s="135"/>
      <c r="D306" s="135"/>
      <c r="E306" s="136"/>
      <c r="F306" s="135"/>
      <c r="G306" s="137"/>
    </row>
    <row r="307" spans="1:7" ht="12.75">
      <c r="A307" s="139"/>
      <c r="B307" s="135" t="s">
        <v>61</v>
      </c>
      <c r="C307" s="140">
        <f>(Kari!G13)</f>
        <v>0</v>
      </c>
      <c r="D307" s="135" t="s">
        <v>62</v>
      </c>
      <c r="E307" s="136">
        <v>0.2</v>
      </c>
      <c r="F307" s="135" t="s">
        <v>63</v>
      </c>
      <c r="G307" s="137">
        <f>C307*E307+G308</f>
        <v>0</v>
      </c>
    </row>
    <row r="308" spans="1:7" ht="12.75">
      <c r="A308" s="139"/>
      <c r="B308" s="135" t="s">
        <v>64</v>
      </c>
      <c r="C308" s="140">
        <f>(Kari!I13)</f>
        <v>0</v>
      </c>
      <c r="D308" s="135" t="s">
        <v>62</v>
      </c>
      <c r="E308" s="136">
        <v>0.23</v>
      </c>
      <c r="F308" s="135" t="s">
        <v>63</v>
      </c>
      <c r="G308" s="137">
        <f>C308*E308+G309</f>
        <v>0</v>
      </c>
    </row>
    <row r="309" spans="1:7" ht="12.75">
      <c r="A309" s="139"/>
      <c r="B309" s="135"/>
      <c r="C309" s="135"/>
      <c r="D309" s="135"/>
      <c r="E309" s="136"/>
      <c r="F309" s="135"/>
      <c r="G309" s="137"/>
    </row>
    <row r="310" spans="1:7" ht="12.75">
      <c r="A310" s="134" t="s">
        <v>65</v>
      </c>
      <c r="B310" s="135"/>
      <c r="C310" s="135"/>
      <c r="D310" s="135"/>
      <c r="E310" s="136"/>
      <c r="F310" s="135"/>
      <c r="G310" s="141"/>
    </row>
    <row r="311" spans="1:7" ht="12.75">
      <c r="A311" s="139"/>
      <c r="B311" s="135"/>
      <c r="C311" s="135"/>
      <c r="D311" s="135"/>
      <c r="E311" s="136"/>
      <c r="F311" s="135"/>
      <c r="G311" s="141"/>
    </row>
    <row r="312" spans="1:7" ht="13.5" thickBot="1">
      <c r="A312" s="127"/>
      <c r="B312" s="128"/>
      <c r="C312" s="128"/>
      <c r="D312" s="128"/>
      <c r="E312" s="129"/>
      <c r="F312" s="128"/>
      <c r="G312" s="130"/>
    </row>
    <row r="313" spans="1:7" ht="14.25" thickBot="1" thickTop="1">
      <c r="A313" s="135"/>
      <c r="B313" s="135"/>
      <c r="C313" s="135"/>
      <c r="D313" s="135"/>
      <c r="E313" s="136"/>
      <c r="F313" s="135"/>
      <c r="G313" s="136"/>
    </row>
    <row r="314" spans="1:7" ht="17.25" thickBot="1" thickTop="1">
      <c r="A314" s="142" t="s">
        <v>9</v>
      </c>
      <c r="B314" s="143"/>
      <c r="C314" s="143"/>
      <c r="D314" s="143"/>
      <c r="E314" s="144"/>
      <c r="F314" s="143"/>
      <c r="G314" s="145">
        <f>SUM(G302:G311)</f>
        <v>20</v>
      </c>
    </row>
    <row r="315" spans="1:7" ht="13.5" thickTop="1">
      <c r="A315" s="35"/>
      <c r="B315" s="35"/>
      <c r="C315" s="35"/>
      <c r="D315" s="35"/>
      <c r="E315" s="132"/>
      <c r="F315" s="35"/>
      <c r="G315" s="132"/>
    </row>
    <row r="316" spans="1:7" ht="12.75">
      <c r="A316" s="238" t="s">
        <v>66</v>
      </c>
      <c r="B316" s="238"/>
      <c r="C316" s="35"/>
      <c r="D316" s="35"/>
      <c r="E316" s="132"/>
      <c r="F316" s="35"/>
      <c r="G316" s="132"/>
    </row>
    <row r="317" spans="1:7" ht="12.75">
      <c r="A317" s="239">
        <f>(Kari!E13)</f>
        <v>0</v>
      </c>
      <c r="B317" s="239"/>
      <c r="C317" s="35"/>
      <c r="D317" s="35"/>
      <c r="E317" s="132"/>
      <c r="F317" s="35"/>
      <c r="G317" s="132"/>
    </row>
    <row r="318" spans="1:7" ht="12.75">
      <c r="A318" s="35"/>
      <c r="B318" s="35"/>
      <c r="C318" s="226"/>
      <c r="D318" s="226"/>
      <c r="E318" s="132"/>
      <c r="F318" s="35"/>
      <c r="G318" s="132"/>
    </row>
    <row r="319" spans="1:7" ht="12.75">
      <c r="A319" s="135"/>
      <c r="B319" s="135"/>
      <c r="C319" s="35"/>
      <c r="D319" s="35"/>
      <c r="E319" s="132"/>
      <c r="F319" s="35"/>
      <c r="G319" s="132"/>
    </row>
    <row r="320" spans="1:7" ht="13.5" thickBot="1">
      <c r="A320" s="227" t="str">
        <f>Kari_1</f>
        <v> </v>
      </c>
      <c r="B320" s="227"/>
      <c r="C320" s="146"/>
      <c r="D320" s="146"/>
      <c r="E320" s="147"/>
      <c r="F320" s="146"/>
      <c r="G320" s="147"/>
    </row>
    <row r="321" spans="1:7" ht="13.5" thickTop="1">
      <c r="A321" s="148"/>
      <c r="B321" s="148"/>
      <c r="C321" s="135"/>
      <c r="D321" s="135"/>
      <c r="E321" s="136"/>
      <c r="F321" s="135"/>
      <c r="G321" s="136"/>
    </row>
    <row r="322" spans="1:7" ht="27.75">
      <c r="A322" s="243" t="s">
        <v>57</v>
      </c>
      <c r="B322" s="243"/>
      <c r="C322" s="243"/>
      <c r="D322" s="243"/>
      <c r="E322" s="244"/>
      <c r="F322" s="243"/>
      <c r="G322" s="244"/>
    </row>
    <row r="323" spans="1:7" ht="27" thickBot="1">
      <c r="A323" s="114"/>
      <c r="B323" s="114"/>
      <c r="C323" s="114"/>
      <c r="D323" s="114"/>
      <c r="E323" s="115"/>
      <c r="F323" s="114"/>
      <c r="G323" s="115"/>
    </row>
    <row r="324" spans="1:7" ht="27" thickTop="1">
      <c r="A324" s="116"/>
      <c r="B324" s="117"/>
      <c r="C324" s="117"/>
      <c r="D324" s="117"/>
      <c r="E324" s="118"/>
      <c r="F324" s="117"/>
      <c r="G324" s="119"/>
    </row>
    <row r="325" spans="1:7" ht="18">
      <c r="A325" s="240">
        <f>CONCATENATE(Kari!A14)</f>
      </c>
      <c r="B325" s="241"/>
      <c r="C325" s="241"/>
      <c r="D325" s="241"/>
      <c r="E325" s="241"/>
      <c r="F325" s="241"/>
      <c r="G325" s="242"/>
    </row>
    <row r="326" spans="1:7" ht="18.75" thickBot="1">
      <c r="A326" s="120"/>
      <c r="B326" s="121"/>
      <c r="C326" s="122"/>
      <c r="D326" s="122"/>
      <c r="E326" s="122"/>
      <c r="F326" s="122"/>
      <c r="G326" s="123"/>
    </row>
    <row r="327" spans="1:7" ht="27.75" thickBot="1" thickTop="1">
      <c r="A327" s="114"/>
      <c r="B327" s="114"/>
      <c r="C327" s="114"/>
      <c r="D327" s="114"/>
      <c r="E327" s="115"/>
      <c r="F327" s="114"/>
      <c r="G327" s="115"/>
    </row>
    <row r="328" spans="1:7" ht="12.75">
      <c r="A328" s="149"/>
      <c r="B328" s="150"/>
      <c r="C328" s="150"/>
      <c r="D328" s="150"/>
      <c r="E328" s="151"/>
      <c r="F328" s="150"/>
      <c r="G328" s="152"/>
    </row>
    <row r="329" spans="1:7" ht="15.75">
      <c r="A329" s="228" t="s">
        <v>67</v>
      </c>
      <c r="B329" s="229"/>
      <c r="C329" s="229"/>
      <c r="D329" s="229"/>
      <c r="E329" s="229"/>
      <c r="F329" s="229"/>
      <c r="G329" s="230"/>
    </row>
    <row r="330" spans="1:7" ht="23.25">
      <c r="A330" s="231" t="str">
        <f>(Kari!$A$2)</f>
        <v>7. Gottlieb-Daimler-Cup 2009</v>
      </c>
      <c r="B330" s="232"/>
      <c r="C330" s="232"/>
      <c r="D330" s="232"/>
      <c r="E330" s="233"/>
      <c r="F330" s="232"/>
      <c r="G330" s="234"/>
    </row>
    <row r="331" spans="1:7" ht="15.75">
      <c r="A331" s="153"/>
      <c r="B331" s="235">
        <f>(Kari!E14)</f>
        <v>0</v>
      </c>
      <c r="C331" s="235"/>
      <c r="D331" s="236" t="s">
        <v>68</v>
      </c>
      <c r="E331" s="236"/>
      <c r="F331" s="236"/>
      <c r="G331" s="237"/>
    </row>
    <row r="332" spans="1:7" ht="13.5" thickBot="1">
      <c r="A332" s="154"/>
      <c r="B332" s="155"/>
      <c r="C332" s="155"/>
      <c r="D332" s="155"/>
      <c r="E332" s="156"/>
      <c r="F332" s="155"/>
      <c r="G332" s="157"/>
    </row>
    <row r="333" spans="1:7" ht="13.5" thickBot="1">
      <c r="A333" s="131"/>
      <c r="B333" s="35"/>
      <c r="C333" s="35"/>
      <c r="D333" s="35"/>
      <c r="E333" s="132"/>
      <c r="F333" s="35"/>
      <c r="G333" s="132"/>
    </row>
    <row r="334" spans="1:7" ht="13.5" thickTop="1">
      <c r="A334" s="133" t="s">
        <v>58</v>
      </c>
      <c r="B334" s="124"/>
      <c r="C334" s="124"/>
      <c r="D334" s="124"/>
      <c r="E334" s="125"/>
      <c r="F334" s="124"/>
      <c r="G334" s="126">
        <v>20</v>
      </c>
    </row>
    <row r="335" spans="1:7" ht="12.75">
      <c r="A335" s="134"/>
      <c r="B335" s="135"/>
      <c r="C335" s="135"/>
      <c r="D335" s="135"/>
      <c r="E335" s="136"/>
      <c r="F335" s="135"/>
      <c r="G335" s="137"/>
    </row>
    <row r="336" spans="1:7" ht="12.75">
      <c r="A336" s="134" t="s">
        <v>59</v>
      </c>
      <c r="B336" s="135"/>
      <c r="C336" s="135"/>
      <c r="D336" s="135"/>
      <c r="E336" s="136"/>
      <c r="F336" s="135"/>
      <c r="G336" s="137"/>
    </row>
    <row r="337" spans="1:7" ht="12.75">
      <c r="A337" s="134"/>
      <c r="B337" s="135" t="s">
        <v>60</v>
      </c>
      <c r="C337" s="135"/>
      <c r="D337" s="135"/>
      <c r="E337" s="136"/>
      <c r="F337" s="135"/>
      <c r="G337" s="138">
        <f>(Kari!K14)</f>
        <v>0</v>
      </c>
    </row>
    <row r="338" spans="1:7" ht="12.75">
      <c r="A338" s="134"/>
      <c r="B338" s="135"/>
      <c r="C338" s="135"/>
      <c r="D338" s="135"/>
      <c r="E338" s="136"/>
      <c r="F338" s="135"/>
      <c r="G338" s="137"/>
    </row>
    <row r="339" spans="1:7" ht="12.75">
      <c r="A339" s="139"/>
      <c r="B339" s="135" t="s">
        <v>61</v>
      </c>
      <c r="C339" s="140">
        <f>(Kari!G14)</f>
        <v>0</v>
      </c>
      <c r="D339" s="135" t="s">
        <v>62</v>
      </c>
      <c r="E339" s="136">
        <v>0.2</v>
      </c>
      <c r="F339" s="135" t="s">
        <v>63</v>
      </c>
      <c r="G339" s="137">
        <f>C339*E339+G340</f>
        <v>0</v>
      </c>
    </row>
    <row r="340" spans="1:7" ht="12.75">
      <c r="A340" s="139"/>
      <c r="B340" s="135" t="s">
        <v>64</v>
      </c>
      <c r="C340" s="140">
        <f>(Kari!I14)</f>
        <v>0</v>
      </c>
      <c r="D340" s="135" t="s">
        <v>62</v>
      </c>
      <c r="E340" s="136">
        <v>0.23</v>
      </c>
      <c r="F340" s="135" t="s">
        <v>63</v>
      </c>
      <c r="G340" s="137">
        <f>C340*E340+G341</f>
        <v>0</v>
      </c>
    </row>
    <row r="341" spans="1:7" ht="12.75">
      <c r="A341" s="139"/>
      <c r="B341" s="135"/>
      <c r="C341" s="135"/>
      <c r="D341" s="135"/>
      <c r="E341" s="136"/>
      <c r="F341" s="135"/>
      <c r="G341" s="137"/>
    </row>
    <row r="342" spans="1:7" ht="12.75">
      <c r="A342" s="134" t="s">
        <v>65</v>
      </c>
      <c r="B342" s="135"/>
      <c r="C342" s="135"/>
      <c r="D342" s="135"/>
      <c r="E342" s="136"/>
      <c r="F342" s="135"/>
      <c r="G342" s="141"/>
    </row>
    <row r="343" spans="1:7" ht="12.75">
      <c r="A343" s="139"/>
      <c r="B343" s="135"/>
      <c r="C343" s="135"/>
      <c r="D343" s="135"/>
      <c r="E343" s="136"/>
      <c r="F343" s="135"/>
      <c r="G343" s="141"/>
    </row>
    <row r="344" spans="1:7" ht="13.5" thickBot="1">
      <c r="A344" s="127"/>
      <c r="B344" s="128"/>
      <c r="C344" s="128"/>
      <c r="D344" s="128"/>
      <c r="E344" s="129"/>
      <c r="F344" s="128"/>
      <c r="G344" s="130"/>
    </row>
    <row r="345" spans="1:7" ht="14.25" thickBot="1" thickTop="1">
      <c r="A345" s="135"/>
      <c r="B345" s="135"/>
      <c r="C345" s="135"/>
      <c r="D345" s="135"/>
      <c r="E345" s="136"/>
      <c r="F345" s="135"/>
      <c r="G345" s="136"/>
    </row>
    <row r="346" spans="1:7" ht="17.25" thickBot="1" thickTop="1">
      <c r="A346" s="142" t="s">
        <v>9</v>
      </c>
      <c r="B346" s="143"/>
      <c r="C346" s="143"/>
      <c r="D346" s="143"/>
      <c r="E346" s="144"/>
      <c r="F346" s="143"/>
      <c r="G346" s="145">
        <f>SUM(G334:G343)</f>
        <v>20</v>
      </c>
    </row>
    <row r="347" spans="1:7" ht="13.5" thickTop="1">
      <c r="A347" s="35"/>
      <c r="B347" s="35"/>
      <c r="C347" s="35"/>
      <c r="D347" s="35"/>
      <c r="E347" s="132"/>
      <c r="F347" s="35"/>
      <c r="G347" s="132"/>
    </row>
    <row r="348" spans="1:7" ht="12.75">
      <c r="A348" s="238" t="s">
        <v>66</v>
      </c>
      <c r="B348" s="238"/>
      <c r="C348" s="35"/>
      <c r="D348" s="35"/>
      <c r="E348" s="132"/>
      <c r="F348" s="35"/>
      <c r="G348" s="132"/>
    </row>
    <row r="349" spans="1:7" ht="12.75">
      <c r="A349" s="239">
        <f>(Kari!E14)</f>
        <v>0</v>
      </c>
      <c r="B349" s="239"/>
      <c r="C349" s="35"/>
      <c r="D349" s="35"/>
      <c r="E349" s="132"/>
      <c r="F349" s="35"/>
      <c r="G349" s="132"/>
    </row>
    <row r="350" spans="1:7" ht="12.75">
      <c r="A350" s="35"/>
      <c r="B350" s="35"/>
      <c r="C350" s="226"/>
      <c r="D350" s="226"/>
      <c r="E350" s="132"/>
      <c r="F350" s="35"/>
      <c r="G350" s="132"/>
    </row>
    <row r="351" spans="1:7" ht="12.75">
      <c r="A351" s="135"/>
      <c r="B351" s="135"/>
      <c r="C351" s="35"/>
      <c r="D351" s="35"/>
      <c r="E351" s="132"/>
      <c r="F351" s="35"/>
      <c r="G351" s="132"/>
    </row>
    <row r="352" spans="1:7" ht="13.5" thickBot="1">
      <c r="A352" s="227" t="str">
        <f>Kari_1</f>
        <v> </v>
      </c>
      <c r="B352" s="227"/>
      <c r="C352" s="146"/>
      <c r="D352" s="146"/>
      <c r="E352" s="147"/>
      <c r="F352" s="146"/>
      <c r="G352" s="147"/>
    </row>
    <row r="353" spans="1:7" ht="13.5" thickTop="1">
      <c r="A353" s="148"/>
      <c r="B353" s="148"/>
      <c r="C353" s="135"/>
      <c r="D353" s="135"/>
      <c r="E353" s="136"/>
      <c r="F353" s="135"/>
      <c r="G353" s="136"/>
    </row>
    <row r="354" spans="1:7" ht="27.75">
      <c r="A354" s="243" t="s">
        <v>57</v>
      </c>
      <c r="B354" s="243"/>
      <c r="C354" s="243"/>
      <c r="D354" s="243"/>
      <c r="E354" s="244"/>
      <c r="F354" s="243"/>
      <c r="G354" s="244"/>
    </row>
    <row r="355" spans="1:7" ht="27" thickBot="1">
      <c r="A355" s="114"/>
      <c r="B355" s="114"/>
      <c r="C355" s="114"/>
      <c r="D355" s="114"/>
      <c r="E355" s="115"/>
      <c r="F355" s="114"/>
      <c r="G355" s="115"/>
    </row>
    <row r="356" spans="1:7" ht="27" thickTop="1">
      <c r="A356" s="116"/>
      <c r="B356" s="117"/>
      <c r="C356" s="117"/>
      <c r="D356" s="117"/>
      <c r="E356" s="118"/>
      <c r="F356" s="117"/>
      <c r="G356" s="119"/>
    </row>
    <row r="357" spans="1:7" ht="18">
      <c r="A357" s="240">
        <f>CONCATENATE(Kari!A15)</f>
      </c>
      <c r="B357" s="241"/>
      <c r="C357" s="241"/>
      <c r="D357" s="241"/>
      <c r="E357" s="241"/>
      <c r="F357" s="241"/>
      <c r="G357" s="242"/>
    </row>
    <row r="358" spans="1:7" ht="18.75" thickBot="1">
      <c r="A358" s="120"/>
      <c r="B358" s="121"/>
      <c r="C358" s="122"/>
      <c r="D358" s="122"/>
      <c r="E358" s="122"/>
      <c r="F358" s="122"/>
      <c r="G358" s="123"/>
    </row>
    <row r="359" spans="1:7" ht="27.75" thickBot="1" thickTop="1">
      <c r="A359" s="114"/>
      <c r="B359" s="114"/>
      <c r="C359" s="114"/>
      <c r="D359" s="114"/>
      <c r="E359" s="115"/>
      <c r="F359" s="114"/>
      <c r="G359" s="115"/>
    </row>
    <row r="360" spans="1:7" ht="12.75">
      <c r="A360" s="149"/>
      <c r="B360" s="150"/>
      <c r="C360" s="150"/>
      <c r="D360" s="150"/>
      <c r="E360" s="151"/>
      <c r="F360" s="150"/>
      <c r="G360" s="152"/>
    </row>
    <row r="361" spans="1:7" ht="15.75">
      <c r="A361" s="228" t="s">
        <v>67</v>
      </c>
      <c r="B361" s="229"/>
      <c r="C361" s="229"/>
      <c r="D361" s="229"/>
      <c r="E361" s="229"/>
      <c r="F361" s="229"/>
      <c r="G361" s="230"/>
    </row>
    <row r="362" spans="1:7" ht="23.25">
      <c r="A362" s="231" t="str">
        <f>(Kari!$A$2)</f>
        <v>7. Gottlieb-Daimler-Cup 2009</v>
      </c>
      <c r="B362" s="232"/>
      <c r="C362" s="232"/>
      <c r="D362" s="232"/>
      <c r="E362" s="233"/>
      <c r="F362" s="232"/>
      <c r="G362" s="234"/>
    </row>
    <row r="363" spans="1:7" ht="15.75">
      <c r="A363" s="153"/>
      <c r="B363" s="235">
        <f>(Kari!E15)</f>
        <v>0</v>
      </c>
      <c r="C363" s="235"/>
      <c r="D363" s="236" t="s">
        <v>68</v>
      </c>
      <c r="E363" s="236"/>
      <c r="F363" s="236"/>
      <c r="G363" s="237"/>
    </row>
    <row r="364" spans="1:7" ht="13.5" thickBot="1">
      <c r="A364" s="154"/>
      <c r="B364" s="155"/>
      <c r="C364" s="155"/>
      <c r="D364" s="155"/>
      <c r="E364" s="156"/>
      <c r="F364" s="155"/>
      <c r="G364" s="157"/>
    </row>
    <row r="365" spans="1:7" ht="13.5" thickBot="1">
      <c r="A365" s="131"/>
      <c r="B365" s="35"/>
      <c r="C365" s="35"/>
      <c r="D365" s="35"/>
      <c r="E365" s="132"/>
      <c r="F365" s="35"/>
      <c r="G365" s="132"/>
    </row>
    <row r="366" spans="1:7" ht="13.5" thickTop="1">
      <c r="A366" s="133" t="s">
        <v>58</v>
      </c>
      <c r="B366" s="124"/>
      <c r="C366" s="124"/>
      <c r="D366" s="124"/>
      <c r="E366" s="125"/>
      <c r="F366" s="124"/>
      <c r="G366" s="126">
        <v>20</v>
      </c>
    </row>
    <row r="367" spans="1:7" ht="12.75">
      <c r="A367" s="134"/>
      <c r="B367" s="135"/>
      <c r="C367" s="135"/>
      <c r="D367" s="135"/>
      <c r="E367" s="136"/>
      <c r="F367" s="135"/>
      <c r="G367" s="137"/>
    </row>
    <row r="368" spans="1:7" ht="12.75">
      <c r="A368" s="134" t="s">
        <v>59</v>
      </c>
      <c r="B368" s="135"/>
      <c r="C368" s="135"/>
      <c r="D368" s="135"/>
      <c r="E368" s="136"/>
      <c r="F368" s="135"/>
      <c r="G368" s="137"/>
    </row>
    <row r="369" spans="1:7" ht="12.75">
      <c r="A369" s="134"/>
      <c r="B369" s="135" t="s">
        <v>60</v>
      </c>
      <c r="C369" s="135"/>
      <c r="D369" s="135"/>
      <c r="E369" s="136"/>
      <c r="F369" s="135"/>
      <c r="G369" s="138">
        <f>(Kari!K15)</f>
        <v>0</v>
      </c>
    </row>
    <row r="370" spans="1:7" ht="12.75">
      <c r="A370" s="134"/>
      <c r="B370" s="135"/>
      <c r="C370" s="135"/>
      <c r="D370" s="135"/>
      <c r="E370" s="136"/>
      <c r="F370" s="135"/>
      <c r="G370" s="137"/>
    </row>
    <row r="371" spans="1:7" ht="12.75">
      <c r="A371" s="139"/>
      <c r="B371" s="135" t="s">
        <v>61</v>
      </c>
      <c r="C371" s="140">
        <f>(Kari!G15)</f>
        <v>0</v>
      </c>
      <c r="D371" s="135" t="s">
        <v>62</v>
      </c>
      <c r="E371" s="136">
        <v>0.2</v>
      </c>
      <c r="F371" s="135" t="s">
        <v>63</v>
      </c>
      <c r="G371" s="137">
        <f>C371*E371+G372</f>
        <v>0</v>
      </c>
    </row>
    <row r="372" spans="1:7" ht="12.75">
      <c r="A372" s="139"/>
      <c r="B372" s="135" t="s">
        <v>64</v>
      </c>
      <c r="C372" s="140">
        <f>(Kari!I15)</f>
        <v>0</v>
      </c>
      <c r="D372" s="135" t="s">
        <v>62</v>
      </c>
      <c r="E372" s="136">
        <v>0.23</v>
      </c>
      <c r="F372" s="135" t="s">
        <v>63</v>
      </c>
      <c r="G372" s="137">
        <f>C372*E372+G373</f>
        <v>0</v>
      </c>
    </row>
    <row r="373" spans="1:7" ht="12.75">
      <c r="A373" s="139"/>
      <c r="B373" s="135"/>
      <c r="C373" s="135"/>
      <c r="D373" s="135"/>
      <c r="E373" s="136"/>
      <c r="F373" s="135"/>
      <c r="G373" s="137"/>
    </row>
    <row r="374" spans="1:7" ht="12.75">
      <c r="A374" s="134" t="s">
        <v>65</v>
      </c>
      <c r="B374" s="135"/>
      <c r="C374" s="135"/>
      <c r="D374" s="135"/>
      <c r="E374" s="136"/>
      <c r="F374" s="135"/>
      <c r="G374" s="141"/>
    </row>
    <row r="375" spans="1:7" ht="12.75">
      <c r="A375" s="139"/>
      <c r="B375" s="135"/>
      <c r="C375" s="135"/>
      <c r="D375" s="135"/>
      <c r="E375" s="136"/>
      <c r="F375" s="135"/>
      <c r="G375" s="141"/>
    </row>
    <row r="376" spans="1:7" ht="13.5" thickBot="1">
      <c r="A376" s="127"/>
      <c r="B376" s="128"/>
      <c r="C376" s="128"/>
      <c r="D376" s="128"/>
      <c r="E376" s="129"/>
      <c r="F376" s="128"/>
      <c r="G376" s="130"/>
    </row>
    <row r="377" spans="1:7" ht="14.25" thickBot="1" thickTop="1">
      <c r="A377" s="135"/>
      <c r="B377" s="135"/>
      <c r="C377" s="135"/>
      <c r="D377" s="135"/>
      <c r="E377" s="136"/>
      <c r="F377" s="135"/>
      <c r="G377" s="136"/>
    </row>
    <row r="378" spans="1:7" ht="17.25" thickBot="1" thickTop="1">
      <c r="A378" s="142" t="s">
        <v>9</v>
      </c>
      <c r="B378" s="143"/>
      <c r="C378" s="143"/>
      <c r="D378" s="143"/>
      <c r="E378" s="144"/>
      <c r="F378" s="143"/>
      <c r="G378" s="145">
        <f>SUM(G366:G375)</f>
        <v>20</v>
      </c>
    </row>
    <row r="379" spans="1:7" ht="13.5" thickTop="1">
      <c r="A379" s="35"/>
      <c r="B379" s="35"/>
      <c r="C379" s="35"/>
      <c r="D379" s="35"/>
      <c r="E379" s="132"/>
      <c r="F379" s="35"/>
      <c r="G379" s="132"/>
    </row>
    <row r="380" spans="1:7" ht="12.75">
      <c r="A380" s="238" t="s">
        <v>66</v>
      </c>
      <c r="B380" s="238"/>
      <c r="C380" s="35"/>
      <c r="D380" s="35"/>
      <c r="E380" s="132"/>
      <c r="F380" s="35"/>
      <c r="G380" s="132"/>
    </row>
    <row r="381" spans="1:7" ht="12.75">
      <c r="A381" s="239">
        <f>(Kari!E15)</f>
        <v>0</v>
      </c>
      <c r="B381" s="239"/>
      <c r="C381" s="35"/>
      <c r="D381" s="35"/>
      <c r="E381" s="132"/>
      <c r="F381" s="35"/>
      <c r="G381" s="132"/>
    </row>
    <row r="382" spans="1:7" ht="12.75">
      <c r="A382" s="35"/>
      <c r="B382" s="35"/>
      <c r="C382" s="226"/>
      <c r="D382" s="226"/>
      <c r="E382" s="132"/>
      <c r="F382" s="35"/>
      <c r="G382" s="132"/>
    </row>
    <row r="383" spans="1:7" ht="12.75">
      <c r="A383" s="135"/>
      <c r="B383" s="135"/>
      <c r="C383" s="35"/>
      <c r="D383" s="35"/>
      <c r="E383" s="132"/>
      <c r="F383" s="35"/>
      <c r="G383" s="132"/>
    </row>
    <row r="384" spans="1:7" ht="13.5" thickBot="1">
      <c r="A384" s="227" t="str">
        <f>Kari_1</f>
        <v> </v>
      </c>
      <c r="B384" s="227"/>
      <c r="C384" s="146"/>
      <c r="D384" s="146"/>
      <c r="E384" s="147"/>
      <c r="F384" s="146"/>
      <c r="G384" s="147"/>
    </row>
    <row r="385" spans="1:7" ht="13.5" thickTop="1">
      <c r="A385" s="148"/>
      <c r="B385" s="148"/>
      <c r="C385" s="135"/>
      <c r="D385" s="135"/>
      <c r="E385" s="136"/>
      <c r="F385" s="135"/>
      <c r="G385" s="136"/>
    </row>
    <row r="386" spans="1:7" ht="27.75">
      <c r="A386" s="243" t="s">
        <v>57</v>
      </c>
      <c r="B386" s="243"/>
      <c r="C386" s="243"/>
      <c r="D386" s="243"/>
      <c r="E386" s="244"/>
      <c r="F386" s="243"/>
      <c r="G386" s="244"/>
    </row>
    <row r="387" spans="1:7" ht="27" thickBot="1">
      <c r="A387" s="114"/>
      <c r="B387" s="114"/>
      <c r="C387" s="114"/>
      <c r="D387" s="114"/>
      <c r="E387" s="115"/>
      <c r="F387" s="114"/>
      <c r="G387" s="115"/>
    </row>
    <row r="388" spans="1:7" ht="27" thickTop="1">
      <c r="A388" s="116"/>
      <c r="B388" s="117"/>
      <c r="C388" s="117"/>
      <c r="D388" s="117"/>
      <c r="E388" s="118"/>
      <c r="F388" s="117"/>
      <c r="G388" s="119"/>
    </row>
    <row r="389" spans="1:7" ht="18">
      <c r="A389" s="240">
        <f>CONCATENATE(Kari!A16)</f>
      </c>
      <c r="B389" s="241"/>
      <c r="C389" s="241"/>
      <c r="D389" s="241"/>
      <c r="E389" s="241"/>
      <c r="F389" s="241"/>
      <c r="G389" s="242"/>
    </row>
    <row r="390" spans="1:7" ht="18.75" thickBot="1">
      <c r="A390" s="120"/>
      <c r="B390" s="121"/>
      <c r="C390" s="122"/>
      <c r="D390" s="122"/>
      <c r="E390" s="122"/>
      <c r="F390" s="122"/>
      <c r="G390" s="123"/>
    </row>
    <row r="391" spans="1:7" ht="27.75" thickBot="1" thickTop="1">
      <c r="A391" s="114"/>
      <c r="B391" s="114"/>
      <c r="C391" s="114"/>
      <c r="D391" s="114"/>
      <c r="E391" s="115"/>
      <c r="F391" s="114"/>
      <c r="G391" s="115"/>
    </row>
    <row r="392" spans="1:7" ht="12.75">
      <c r="A392" s="149"/>
      <c r="B392" s="150"/>
      <c r="C392" s="150"/>
      <c r="D392" s="150"/>
      <c r="E392" s="151"/>
      <c r="F392" s="150"/>
      <c r="G392" s="152"/>
    </row>
    <row r="393" spans="1:7" ht="15.75">
      <c r="A393" s="228" t="s">
        <v>67</v>
      </c>
      <c r="B393" s="229"/>
      <c r="C393" s="229"/>
      <c r="D393" s="229"/>
      <c r="E393" s="229"/>
      <c r="F393" s="229"/>
      <c r="G393" s="230"/>
    </row>
    <row r="394" spans="1:7" ht="23.25">
      <c r="A394" s="231" t="str">
        <f>(Kari!$A$2)</f>
        <v>7. Gottlieb-Daimler-Cup 2009</v>
      </c>
      <c r="B394" s="232"/>
      <c r="C394" s="232"/>
      <c r="D394" s="232"/>
      <c r="E394" s="233"/>
      <c r="F394" s="232"/>
      <c r="G394" s="234"/>
    </row>
    <row r="395" spans="1:7" ht="15.75">
      <c r="A395" s="153"/>
      <c r="B395" s="235">
        <f>(Kari!E16)</f>
        <v>0</v>
      </c>
      <c r="C395" s="235"/>
      <c r="D395" s="236" t="s">
        <v>68</v>
      </c>
      <c r="E395" s="236"/>
      <c r="F395" s="236"/>
      <c r="G395" s="237"/>
    </row>
    <row r="396" spans="1:7" ht="13.5" thickBot="1">
      <c r="A396" s="154"/>
      <c r="B396" s="155"/>
      <c r="C396" s="155"/>
      <c r="D396" s="155"/>
      <c r="E396" s="156"/>
      <c r="F396" s="155"/>
      <c r="G396" s="157"/>
    </row>
    <row r="397" spans="1:7" ht="13.5" thickBot="1">
      <c r="A397" s="131"/>
      <c r="B397" s="35"/>
      <c r="C397" s="35"/>
      <c r="D397" s="35"/>
      <c r="E397" s="132"/>
      <c r="F397" s="35"/>
      <c r="G397" s="132"/>
    </row>
    <row r="398" spans="1:7" ht="13.5" thickTop="1">
      <c r="A398" s="133" t="s">
        <v>58</v>
      </c>
      <c r="B398" s="124"/>
      <c r="C398" s="124"/>
      <c r="D398" s="124"/>
      <c r="E398" s="125"/>
      <c r="F398" s="124"/>
      <c r="G398" s="126">
        <v>20</v>
      </c>
    </row>
    <row r="399" spans="1:7" ht="12.75">
      <c r="A399" s="134"/>
      <c r="B399" s="135"/>
      <c r="C399" s="135"/>
      <c r="D399" s="135"/>
      <c r="E399" s="136"/>
      <c r="F399" s="135"/>
      <c r="G399" s="137"/>
    </row>
    <row r="400" spans="1:7" ht="12.75">
      <c r="A400" s="134" t="s">
        <v>59</v>
      </c>
      <c r="B400" s="135"/>
      <c r="C400" s="135"/>
      <c r="D400" s="135"/>
      <c r="E400" s="136"/>
      <c r="F400" s="135"/>
      <c r="G400" s="137"/>
    </row>
    <row r="401" spans="1:7" ht="12.75">
      <c r="A401" s="134"/>
      <c r="B401" s="135" t="s">
        <v>60</v>
      </c>
      <c r="C401" s="135"/>
      <c r="D401" s="135"/>
      <c r="E401" s="136"/>
      <c r="F401" s="135"/>
      <c r="G401" s="138">
        <f>(Kari!K16)</f>
        <v>0</v>
      </c>
    </row>
    <row r="402" spans="1:7" ht="12.75">
      <c r="A402" s="134"/>
      <c r="B402" s="135"/>
      <c r="C402" s="135"/>
      <c r="D402" s="135"/>
      <c r="E402" s="136"/>
      <c r="F402" s="135"/>
      <c r="G402" s="137"/>
    </row>
    <row r="403" spans="1:7" ht="12.75">
      <c r="A403" s="139"/>
      <c r="B403" s="135" t="s">
        <v>61</v>
      </c>
      <c r="C403" s="140">
        <f>(Kari!G16)</f>
        <v>0</v>
      </c>
      <c r="D403" s="135" t="s">
        <v>62</v>
      </c>
      <c r="E403" s="136">
        <v>0.2</v>
      </c>
      <c r="F403" s="135" t="s">
        <v>63</v>
      </c>
      <c r="G403" s="137">
        <f>C403*E403+G404</f>
        <v>0</v>
      </c>
    </row>
    <row r="404" spans="1:7" ht="12.75">
      <c r="A404" s="139"/>
      <c r="B404" s="135" t="s">
        <v>64</v>
      </c>
      <c r="C404" s="140">
        <f>(Kari!I16)</f>
        <v>0</v>
      </c>
      <c r="D404" s="135" t="s">
        <v>62</v>
      </c>
      <c r="E404" s="136">
        <v>0.23</v>
      </c>
      <c r="F404" s="135" t="s">
        <v>63</v>
      </c>
      <c r="G404" s="137">
        <f>C404*E404+G405</f>
        <v>0</v>
      </c>
    </row>
    <row r="405" spans="1:7" ht="12.75">
      <c r="A405" s="139"/>
      <c r="B405" s="135"/>
      <c r="C405" s="135"/>
      <c r="D405" s="135"/>
      <c r="E405" s="136"/>
      <c r="F405" s="135"/>
      <c r="G405" s="137"/>
    </row>
    <row r="406" spans="1:7" ht="12.75">
      <c r="A406" s="134" t="s">
        <v>65</v>
      </c>
      <c r="B406" s="135"/>
      <c r="C406" s="135"/>
      <c r="D406" s="135"/>
      <c r="E406" s="136"/>
      <c r="F406" s="135"/>
      <c r="G406" s="141"/>
    </row>
    <row r="407" spans="1:7" ht="12.75">
      <c r="A407" s="139"/>
      <c r="B407" s="135"/>
      <c r="C407" s="135"/>
      <c r="D407" s="135"/>
      <c r="E407" s="136"/>
      <c r="F407" s="135"/>
      <c r="G407" s="141"/>
    </row>
    <row r="408" spans="1:7" ht="13.5" thickBot="1">
      <c r="A408" s="127"/>
      <c r="B408" s="128"/>
      <c r="C408" s="128"/>
      <c r="D408" s="128"/>
      <c r="E408" s="129"/>
      <c r="F408" s="128"/>
      <c r="G408" s="130"/>
    </row>
    <row r="409" spans="1:7" ht="14.25" thickBot="1" thickTop="1">
      <c r="A409" s="135"/>
      <c r="B409" s="135"/>
      <c r="C409" s="135"/>
      <c r="D409" s="135"/>
      <c r="E409" s="136"/>
      <c r="F409" s="135"/>
      <c r="G409" s="136"/>
    </row>
    <row r="410" spans="1:7" ht="17.25" thickBot="1" thickTop="1">
      <c r="A410" s="142" t="s">
        <v>9</v>
      </c>
      <c r="B410" s="143"/>
      <c r="C410" s="143"/>
      <c r="D410" s="143"/>
      <c r="E410" s="144"/>
      <c r="F410" s="143"/>
      <c r="G410" s="145">
        <f>SUM(G398:G407)</f>
        <v>20</v>
      </c>
    </row>
    <row r="411" spans="1:7" ht="13.5" thickTop="1">
      <c r="A411" s="35"/>
      <c r="B411" s="35"/>
      <c r="C411" s="35"/>
      <c r="D411" s="35"/>
      <c r="E411" s="132"/>
      <c r="F411" s="35"/>
      <c r="G411" s="132"/>
    </row>
    <row r="412" spans="1:7" ht="12.75">
      <c r="A412" s="238" t="s">
        <v>66</v>
      </c>
      <c r="B412" s="238"/>
      <c r="C412" s="35"/>
      <c r="D412" s="35"/>
      <c r="E412" s="132"/>
      <c r="F412" s="35"/>
      <c r="G412" s="132"/>
    </row>
    <row r="413" spans="1:7" ht="12.75">
      <c r="A413" s="239">
        <f>(Kari!E16)</f>
        <v>0</v>
      </c>
      <c r="B413" s="239"/>
      <c r="C413" s="35"/>
      <c r="D413" s="35"/>
      <c r="E413" s="132"/>
      <c r="F413" s="35"/>
      <c r="G413" s="132"/>
    </row>
    <row r="414" spans="1:7" ht="12.75">
      <c r="A414" s="35"/>
      <c r="B414" s="35"/>
      <c r="C414" s="226"/>
      <c r="D414" s="226"/>
      <c r="E414" s="132"/>
      <c r="F414" s="35"/>
      <c r="G414" s="132"/>
    </row>
    <row r="415" spans="1:7" ht="12.75">
      <c r="A415" s="135"/>
      <c r="B415" s="135"/>
      <c r="C415" s="35"/>
      <c r="D415" s="35"/>
      <c r="E415" s="132"/>
      <c r="F415" s="35"/>
      <c r="G415" s="132"/>
    </row>
    <row r="416" spans="1:7" ht="13.5" thickBot="1">
      <c r="A416" s="227" t="str">
        <f>Kari_1</f>
        <v> </v>
      </c>
      <c r="B416" s="227"/>
      <c r="C416" s="146"/>
      <c r="D416" s="146"/>
      <c r="E416" s="147"/>
      <c r="F416" s="146"/>
      <c r="G416" s="147"/>
    </row>
    <row r="417" spans="1:7" ht="13.5" thickTop="1">
      <c r="A417" s="148"/>
      <c r="B417" s="148"/>
      <c r="C417" s="135"/>
      <c r="D417" s="135"/>
      <c r="E417" s="136"/>
      <c r="F417" s="135"/>
      <c r="G417" s="136"/>
    </row>
    <row r="418" spans="1:7" ht="27.75">
      <c r="A418" s="243" t="s">
        <v>57</v>
      </c>
      <c r="B418" s="243"/>
      <c r="C418" s="243"/>
      <c r="D418" s="243"/>
      <c r="E418" s="244"/>
      <c r="F418" s="243"/>
      <c r="G418" s="244"/>
    </row>
    <row r="419" spans="1:7" ht="27" thickBot="1">
      <c r="A419" s="114"/>
      <c r="B419" s="114"/>
      <c r="C419" s="114"/>
      <c r="D419" s="114"/>
      <c r="E419" s="115"/>
      <c r="F419" s="114"/>
      <c r="G419" s="115"/>
    </row>
    <row r="420" spans="1:7" ht="27" thickTop="1">
      <c r="A420" s="116"/>
      <c r="B420" s="117"/>
      <c r="C420" s="117"/>
      <c r="D420" s="117"/>
      <c r="E420" s="118"/>
      <c r="F420" s="117"/>
      <c r="G420" s="119"/>
    </row>
    <row r="421" spans="1:7" ht="18">
      <c r="A421" s="240">
        <f>CONCATENATE(Kari!A17)</f>
      </c>
      <c r="B421" s="241"/>
      <c r="C421" s="241"/>
      <c r="D421" s="241"/>
      <c r="E421" s="241"/>
      <c r="F421" s="241"/>
      <c r="G421" s="242"/>
    </row>
    <row r="422" spans="1:7" ht="18.75" thickBot="1">
      <c r="A422" s="120"/>
      <c r="B422" s="121"/>
      <c r="C422" s="122"/>
      <c r="D422" s="122"/>
      <c r="E422" s="122"/>
      <c r="F422" s="122"/>
      <c r="G422" s="123"/>
    </row>
    <row r="423" spans="1:7" ht="27.75" thickBot="1" thickTop="1">
      <c r="A423" s="114"/>
      <c r="B423" s="114"/>
      <c r="C423" s="114"/>
      <c r="D423" s="114"/>
      <c r="E423" s="115"/>
      <c r="F423" s="114"/>
      <c r="G423" s="115"/>
    </row>
    <row r="424" spans="1:7" ht="12.75">
      <c r="A424" s="149"/>
      <c r="B424" s="150"/>
      <c r="C424" s="150"/>
      <c r="D424" s="150"/>
      <c r="E424" s="151"/>
      <c r="F424" s="150"/>
      <c r="G424" s="152"/>
    </row>
    <row r="425" spans="1:7" ht="15.75">
      <c r="A425" s="228" t="s">
        <v>67</v>
      </c>
      <c r="B425" s="229"/>
      <c r="C425" s="229"/>
      <c r="D425" s="229"/>
      <c r="E425" s="229"/>
      <c r="F425" s="229"/>
      <c r="G425" s="230"/>
    </row>
    <row r="426" spans="1:7" ht="23.25">
      <c r="A426" s="231" t="str">
        <f>(Kari!$A$2)</f>
        <v>7. Gottlieb-Daimler-Cup 2009</v>
      </c>
      <c r="B426" s="232"/>
      <c r="C426" s="232"/>
      <c r="D426" s="232"/>
      <c r="E426" s="233"/>
      <c r="F426" s="232"/>
      <c r="G426" s="234"/>
    </row>
    <row r="427" spans="1:7" ht="15.75">
      <c r="A427" s="153"/>
      <c r="B427" s="235">
        <f>(Kari!E17)</f>
        <v>0</v>
      </c>
      <c r="C427" s="235"/>
      <c r="D427" s="236" t="s">
        <v>68</v>
      </c>
      <c r="E427" s="236"/>
      <c r="F427" s="236"/>
      <c r="G427" s="237"/>
    </row>
    <row r="428" spans="1:7" ht="13.5" thickBot="1">
      <c r="A428" s="154"/>
      <c r="B428" s="155"/>
      <c r="C428" s="155"/>
      <c r="D428" s="155"/>
      <c r="E428" s="156"/>
      <c r="F428" s="155"/>
      <c r="G428" s="157"/>
    </row>
    <row r="429" spans="1:7" ht="13.5" thickBot="1">
      <c r="A429" s="131"/>
      <c r="B429" s="35"/>
      <c r="C429" s="35"/>
      <c r="D429" s="35"/>
      <c r="E429" s="132"/>
      <c r="F429" s="35"/>
      <c r="G429" s="132"/>
    </row>
    <row r="430" spans="1:7" ht="13.5" thickTop="1">
      <c r="A430" s="133" t="s">
        <v>58</v>
      </c>
      <c r="B430" s="124"/>
      <c r="C430" s="124"/>
      <c r="D430" s="124"/>
      <c r="E430" s="125"/>
      <c r="F430" s="124"/>
      <c r="G430" s="126">
        <v>20</v>
      </c>
    </row>
    <row r="431" spans="1:7" ht="12.75">
      <c r="A431" s="134"/>
      <c r="B431" s="135"/>
      <c r="C431" s="135"/>
      <c r="D431" s="135"/>
      <c r="E431" s="136"/>
      <c r="F431" s="135"/>
      <c r="G431" s="137"/>
    </row>
    <row r="432" spans="1:7" ht="12.75">
      <c r="A432" s="134" t="s">
        <v>59</v>
      </c>
      <c r="B432" s="135"/>
      <c r="C432" s="135"/>
      <c r="D432" s="135"/>
      <c r="E432" s="136"/>
      <c r="F432" s="135"/>
      <c r="G432" s="137"/>
    </row>
    <row r="433" spans="1:7" ht="12.75">
      <c r="A433" s="134"/>
      <c r="B433" s="135" t="s">
        <v>60</v>
      </c>
      <c r="C433" s="135"/>
      <c r="D433" s="135"/>
      <c r="E433" s="136"/>
      <c r="F433" s="135"/>
      <c r="G433" s="138">
        <f>(Kari!K17)</f>
        <v>0</v>
      </c>
    </row>
    <row r="434" spans="1:7" ht="12.75">
      <c r="A434" s="134"/>
      <c r="B434" s="135"/>
      <c r="C434" s="135"/>
      <c r="D434" s="135"/>
      <c r="E434" s="136"/>
      <c r="F434" s="135"/>
      <c r="G434" s="137"/>
    </row>
    <row r="435" spans="1:7" ht="12.75">
      <c r="A435" s="139"/>
      <c r="B435" s="135" t="s">
        <v>61</v>
      </c>
      <c r="C435" s="140">
        <f>(Kari!G17)</f>
        <v>0</v>
      </c>
      <c r="D435" s="135" t="s">
        <v>62</v>
      </c>
      <c r="E435" s="136">
        <v>0.2</v>
      </c>
      <c r="F435" s="135" t="s">
        <v>63</v>
      </c>
      <c r="G435" s="137">
        <f>C435*E435+G436</f>
        <v>0</v>
      </c>
    </row>
    <row r="436" spans="1:7" ht="12.75">
      <c r="A436" s="139"/>
      <c r="B436" s="135" t="s">
        <v>64</v>
      </c>
      <c r="C436" s="140">
        <f>(Kari!I17)</f>
        <v>0</v>
      </c>
      <c r="D436" s="135" t="s">
        <v>62</v>
      </c>
      <c r="E436" s="136">
        <v>0.23</v>
      </c>
      <c r="F436" s="135" t="s">
        <v>63</v>
      </c>
      <c r="G436" s="137">
        <f>C436*E436+G437</f>
        <v>0</v>
      </c>
    </row>
    <row r="437" spans="1:7" ht="12.75">
      <c r="A437" s="139"/>
      <c r="B437" s="135"/>
      <c r="C437" s="135"/>
      <c r="D437" s="135"/>
      <c r="E437" s="136"/>
      <c r="F437" s="135"/>
      <c r="G437" s="137"/>
    </row>
    <row r="438" spans="1:7" ht="12.75">
      <c r="A438" s="134" t="s">
        <v>65</v>
      </c>
      <c r="B438" s="135"/>
      <c r="C438" s="135"/>
      <c r="D438" s="135"/>
      <c r="E438" s="136"/>
      <c r="F438" s="135"/>
      <c r="G438" s="141"/>
    </row>
    <row r="439" spans="1:7" ht="12.75">
      <c r="A439" s="139"/>
      <c r="B439" s="135"/>
      <c r="C439" s="135"/>
      <c r="D439" s="135"/>
      <c r="E439" s="136"/>
      <c r="F439" s="135"/>
      <c r="G439" s="141"/>
    </row>
    <row r="440" spans="1:7" ht="13.5" thickBot="1">
      <c r="A440" s="127"/>
      <c r="B440" s="128"/>
      <c r="C440" s="128"/>
      <c r="D440" s="128"/>
      <c r="E440" s="129"/>
      <c r="F440" s="128"/>
      <c r="G440" s="130"/>
    </row>
    <row r="441" spans="1:7" ht="14.25" thickBot="1" thickTop="1">
      <c r="A441" s="135"/>
      <c r="B441" s="135"/>
      <c r="C441" s="135"/>
      <c r="D441" s="135"/>
      <c r="E441" s="136"/>
      <c r="F441" s="135"/>
      <c r="G441" s="136"/>
    </row>
    <row r="442" spans="1:7" ht="17.25" thickBot="1" thickTop="1">
      <c r="A442" s="142" t="s">
        <v>9</v>
      </c>
      <c r="B442" s="143"/>
      <c r="C442" s="143"/>
      <c r="D442" s="143"/>
      <c r="E442" s="144"/>
      <c r="F442" s="143"/>
      <c r="G442" s="145">
        <f>SUM(G430:G439)</f>
        <v>20</v>
      </c>
    </row>
    <row r="443" spans="1:7" ht="13.5" thickTop="1">
      <c r="A443" s="35"/>
      <c r="B443" s="35"/>
      <c r="C443" s="35"/>
      <c r="D443" s="35"/>
      <c r="E443" s="132"/>
      <c r="F443" s="35"/>
      <c r="G443" s="132"/>
    </row>
    <row r="444" spans="1:7" ht="12.75">
      <c r="A444" s="238" t="s">
        <v>66</v>
      </c>
      <c r="B444" s="238"/>
      <c r="C444" s="35"/>
      <c r="D444" s="35"/>
      <c r="E444" s="132"/>
      <c r="F444" s="35"/>
      <c r="G444" s="132"/>
    </row>
    <row r="445" spans="1:7" ht="12.75">
      <c r="A445" s="239">
        <f>(Kari!E17)</f>
        <v>0</v>
      </c>
      <c r="B445" s="239"/>
      <c r="C445" s="35"/>
      <c r="D445" s="35"/>
      <c r="E445" s="132"/>
      <c r="F445" s="35"/>
      <c r="G445" s="132"/>
    </row>
    <row r="446" spans="1:7" ht="12.75">
      <c r="A446" s="35"/>
      <c r="B446" s="35"/>
      <c r="C446" s="226"/>
      <c r="D446" s="226"/>
      <c r="E446" s="132"/>
      <c r="F446" s="35"/>
      <c r="G446" s="132"/>
    </row>
    <row r="447" spans="1:7" ht="12.75">
      <c r="A447" s="135"/>
      <c r="B447" s="135"/>
      <c r="C447" s="35"/>
      <c r="D447" s="35"/>
      <c r="E447" s="132"/>
      <c r="F447" s="35"/>
      <c r="G447" s="132"/>
    </row>
    <row r="448" spans="1:7" ht="13.5" thickBot="1">
      <c r="A448" s="227" t="str">
        <f>Kari_1</f>
        <v> </v>
      </c>
      <c r="B448" s="227"/>
      <c r="C448" s="146"/>
      <c r="D448" s="146"/>
      <c r="E448" s="147"/>
      <c r="F448" s="146"/>
      <c r="G448" s="147"/>
    </row>
    <row r="449" spans="1:7" ht="13.5" thickTop="1">
      <c r="A449" s="148"/>
      <c r="B449" s="148"/>
      <c r="C449" s="135"/>
      <c r="D449" s="135"/>
      <c r="E449" s="136"/>
      <c r="F449" s="135"/>
      <c r="G449" s="136"/>
    </row>
    <row r="450" spans="1:7" ht="27.75">
      <c r="A450" s="243" t="s">
        <v>57</v>
      </c>
      <c r="B450" s="243"/>
      <c r="C450" s="243"/>
      <c r="D450" s="243"/>
      <c r="E450" s="244"/>
      <c r="F450" s="243"/>
      <c r="G450" s="244"/>
    </row>
    <row r="451" spans="1:7" ht="27" thickBot="1">
      <c r="A451" s="114"/>
      <c r="B451" s="114"/>
      <c r="C451" s="114"/>
      <c r="D451" s="114"/>
      <c r="E451" s="115"/>
      <c r="F451" s="114"/>
      <c r="G451" s="115"/>
    </row>
    <row r="452" spans="1:7" ht="27" thickTop="1">
      <c r="A452" s="116"/>
      <c r="B452" s="117"/>
      <c r="C452" s="117"/>
      <c r="D452" s="117"/>
      <c r="E452" s="118"/>
      <c r="F452" s="117"/>
      <c r="G452" s="119"/>
    </row>
    <row r="453" spans="1:7" ht="18">
      <c r="A453" s="240">
        <f>CONCATENATE(Kari!A18)</f>
      </c>
      <c r="B453" s="241"/>
      <c r="C453" s="241"/>
      <c r="D453" s="241"/>
      <c r="E453" s="241"/>
      <c r="F453" s="241"/>
      <c r="G453" s="242"/>
    </row>
    <row r="454" spans="1:7" ht="18.75" thickBot="1">
      <c r="A454" s="120"/>
      <c r="B454" s="121"/>
      <c r="C454" s="122"/>
      <c r="D454" s="122"/>
      <c r="E454" s="122"/>
      <c r="F454" s="122"/>
      <c r="G454" s="123"/>
    </row>
    <row r="455" spans="1:7" ht="27.75" thickBot="1" thickTop="1">
      <c r="A455" s="114"/>
      <c r="B455" s="114"/>
      <c r="C455" s="114"/>
      <c r="D455" s="114"/>
      <c r="E455" s="115"/>
      <c r="F455" s="114"/>
      <c r="G455" s="115"/>
    </row>
    <row r="456" spans="1:7" ht="12.75">
      <c r="A456" s="149"/>
      <c r="B456" s="150"/>
      <c r="C456" s="150"/>
      <c r="D456" s="150"/>
      <c r="E456" s="151"/>
      <c r="F456" s="150"/>
      <c r="G456" s="152"/>
    </row>
    <row r="457" spans="1:7" ht="15.75">
      <c r="A457" s="228" t="s">
        <v>67</v>
      </c>
      <c r="B457" s="229"/>
      <c r="C457" s="229"/>
      <c r="D457" s="229"/>
      <c r="E457" s="229"/>
      <c r="F457" s="229"/>
      <c r="G457" s="230"/>
    </row>
    <row r="458" spans="1:7" ht="23.25">
      <c r="A458" s="231" t="str">
        <f>(Kari!$A$2)</f>
        <v>7. Gottlieb-Daimler-Cup 2009</v>
      </c>
      <c r="B458" s="232"/>
      <c r="C458" s="232"/>
      <c r="D458" s="232"/>
      <c r="E458" s="233"/>
      <c r="F458" s="232"/>
      <c r="G458" s="234"/>
    </row>
    <row r="459" spans="1:7" ht="15.75">
      <c r="A459" s="153"/>
      <c r="B459" s="235">
        <f>(Kari!E18)</f>
        <v>0</v>
      </c>
      <c r="C459" s="235"/>
      <c r="D459" s="236" t="s">
        <v>68</v>
      </c>
      <c r="E459" s="236"/>
      <c r="F459" s="236"/>
      <c r="G459" s="237"/>
    </row>
    <row r="460" spans="1:7" ht="13.5" thickBot="1">
      <c r="A460" s="154"/>
      <c r="B460" s="155"/>
      <c r="C460" s="155"/>
      <c r="D460" s="155"/>
      <c r="E460" s="156"/>
      <c r="F460" s="155"/>
      <c r="G460" s="157"/>
    </row>
    <row r="461" spans="1:7" ht="13.5" thickBot="1">
      <c r="A461" s="131"/>
      <c r="B461" s="35"/>
      <c r="C461" s="35"/>
      <c r="D461" s="35"/>
      <c r="E461" s="132"/>
      <c r="F461" s="35"/>
      <c r="G461" s="132"/>
    </row>
    <row r="462" spans="1:7" ht="13.5" thickTop="1">
      <c r="A462" s="133" t="s">
        <v>58</v>
      </c>
      <c r="B462" s="124"/>
      <c r="C462" s="124"/>
      <c r="D462" s="124"/>
      <c r="E462" s="125"/>
      <c r="F462" s="124"/>
      <c r="G462" s="126">
        <v>20</v>
      </c>
    </row>
    <row r="463" spans="1:7" ht="12.75">
      <c r="A463" s="134"/>
      <c r="B463" s="135"/>
      <c r="C463" s="135"/>
      <c r="D463" s="135"/>
      <c r="E463" s="136"/>
      <c r="F463" s="135"/>
      <c r="G463" s="137"/>
    </row>
    <row r="464" spans="1:7" ht="12.75">
      <c r="A464" s="134" t="s">
        <v>59</v>
      </c>
      <c r="B464" s="135"/>
      <c r="C464" s="135"/>
      <c r="D464" s="135"/>
      <c r="E464" s="136"/>
      <c r="F464" s="135"/>
      <c r="G464" s="137"/>
    </row>
    <row r="465" spans="1:7" ht="12.75">
      <c r="A465" s="134"/>
      <c r="B465" s="135" t="s">
        <v>60</v>
      </c>
      <c r="C465" s="135"/>
      <c r="D465" s="135"/>
      <c r="E465" s="136"/>
      <c r="F465" s="135"/>
      <c r="G465" s="138">
        <f>(Kari!K18)</f>
        <v>0</v>
      </c>
    </row>
    <row r="466" spans="1:7" ht="12.75">
      <c r="A466" s="134"/>
      <c r="B466" s="135"/>
      <c r="C466" s="135"/>
      <c r="D466" s="135"/>
      <c r="E466" s="136"/>
      <c r="F466" s="135"/>
      <c r="G466" s="137"/>
    </row>
    <row r="467" spans="1:7" ht="12.75">
      <c r="A467" s="139"/>
      <c r="B467" s="135" t="s">
        <v>61</v>
      </c>
      <c r="C467" s="140">
        <f>(Kari!G18)</f>
        <v>0</v>
      </c>
      <c r="D467" s="135" t="s">
        <v>62</v>
      </c>
      <c r="E467" s="136">
        <v>0.2</v>
      </c>
      <c r="F467" s="135" t="s">
        <v>63</v>
      </c>
      <c r="G467" s="137">
        <f>C467*E467+G468</f>
        <v>0</v>
      </c>
    </row>
    <row r="468" spans="1:7" ht="12.75">
      <c r="A468" s="139"/>
      <c r="B468" s="135" t="s">
        <v>64</v>
      </c>
      <c r="C468" s="140">
        <f>(Kari!I18)</f>
        <v>0</v>
      </c>
      <c r="D468" s="135" t="s">
        <v>62</v>
      </c>
      <c r="E468" s="136">
        <v>0.23</v>
      </c>
      <c r="F468" s="135" t="s">
        <v>63</v>
      </c>
      <c r="G468" s="137">
        <f>C468*E468+G469</f>
        <v>0</v>
      </c>
    </row>
    <row r="469" spans="1:7" ht="12.75">
      <c r="A469" s="139"/>
      <c r="B469" s="135"/>
      <c r="C469" s="135"/>
      <c r="D469" s="135"/>
      <c r="E469" s="136"/>
      <c r="F469" s="135"/>
      <c r="G469" s="137"/>
    </row>
    <row r="470" spans="1:7" ht="12.75">
      <c r="A470" s="134" t="s">
        <v>65</v>
      </c>
      <c r="B470" s="135"/>
      <c r="C470" s="135"/>
      <c r="D470" s="135"/>
      <c r="E470" s="136"/>
      <c r="F470" s="135"/>
      <c r="G470" s="141"/>
    </row>
    <row r="471" spans="1:7" ht="12.75">
      <c r="A471" s="139"/>
      <c r="B471" s="135"/>
      <c r="C471" s="135"/>
      <c r="D471" s="135"/>
      <c r="E471" s="136"/>
      <c r="F471" s="135"/>
      <c r="G471" s="141"/>
    </row>
    <row r="472" spans="1:7" ht="13.5" thickBot="1">
      <c r="A472" s="127"/>
      <c r="B472" s="128"/>
      <c r="C472" s="128"/>
      <c r="D472" s="128"/>
      <c r="E472" s="129"/>
      <c r="F472" s="128"/>
      <c r="G472" s="130"/>
    </row>
    <row r="473" spans="1:7" ht="14.25" thickBot="1" thickTop="1">
      <c r="A473" s="135"/>
      <c r="B473" s="135"/>
      <c r="C473" s="135"/>
      <c r="D473" s="135"/>
      <c r="E473" s="136"/>
      <c r="F473" s="135"/>
      <c r="G473" s="136"/>
    </row>
    <row r="474" spans="1:7" ht="17.25" thickBot="1" thickTop="1">
      <c r="A474" s="142" t="s">
        <v>9</v>
      </c>
      <c r="B474" s="143"/>
      <c r="C474" s="143"/>
      <c r="D474" s="143"/>
      <c r="E474" s="144"/>
      <c r="F474" s="143"/>
      <c r="G474" s="145">
        <f>SUM(G462:G471)</f>
        <v>20</v>
      </c>
    </row>
    <row r="475" spans="1:7" ht="13.5" thickTop="1">
      <c r="A475" s="35"/>
      <c r="B475" s="35"/>
      <c r="C475" s="35"/>
      <c r="D475" s="35"/>
      <c r="E475" s="132"/>
      <c r="F475" s="35"/>
      <c r="G475" s="132"/>
    </row>
    <row r="476" spans="1:7" ht="12.75">
      <c r="A476" s="238" t="s">
        <v>66</v>
      </c>
      <c r="B476" s="238"/>
      <c r="C476" s="35"/>
      <c r="D476" s="35"/>
      <c r="E476" s="132"/>
      <c r="F476" s="35"/>
      <c r="G476" s="132"/>
    </row>
    <row r="477" spans="1:7" ht="12.75">
      <c r="A477" s="239">
        <f>(Kari!E18)</f>
        <v>0</v>
      </c>
      <c r="B477" s="239"/>
      <c r="C477" s="35"/>
      <c r="D477" s="35"/>
      <c r="E477" s="132"/>
      <c r="F477" s="35"/>
      <c r="G477" s="132"/>
    </row>
    <row r="478" spans="1:7" ht="12.75">
      <c r="A478" s="35"/>
      <c r="B478" s="35"/>
      <c r="C478" s="226"/>
      <c r="D478" s="226"/>
      <c r="E478" s="132"/>
      <c r="F478" s="35"/>
      <c r="G478" s="132"/>
    </row>
    <row r="479" spans="1:7" ht="12.75">
      <c r="A479" s="135"/>
      <c r="B479" s="135"/>
      <c r="C479" s="35"/>
      <c r="D479" s="35"/>
      <c r="E479" s="132"/>
      <c r="F479" s="35"/>
      <c r="G479" s="132"/>
    </row>
    <row r="480" spans="1:7" ht="13.5" thickBot="1">
      <c r="A480" s="227" t="str">
        <f>Kari_1</f>
        <v> </v>
      </c>
      <c r="B480" s="227"/>
      <c r="C480" s="146"/>
      <c r="D480" s="146"/>
      <c r="E480" s="147"/>
      <c r="F480" s="146"/>
      <c r="G480" s="147"/>
    </row>
    <row r="481" spans="1:7" ht="13.5" thickTop="1">
      <c r="A481" s="148"/>
      <c r="B481" s="148"/>
      <c r="C481" s="135"/>
      <c r="D481" s="135"/>
      <c r="E481" s="136"/>
      <c r="F481" s="135"/>
      <c r="G481" s="136"/>
    </row>
    <row r="482" spans="1:7" ht="27.75">
      <c r="A482" s="243" t="s">
        <v>57</v>
      </c>
      <c r="B482" s="243"/>
      <c r="C482" s="243"/>
      <c r="D482" s="243"/>
      <c r="E482" s="244"/>
      <c r="F482" s="243"/>
      <c r="G482" s="244"/>
    </row>
    <row r="483" spans="1:7" ht="27" thickBot="1">
      <c r="A483" s="114"/>
      <c r="B483" s="114"/>
      <c r="C483" s="114"/>
      <c r="D483" s="114"/>
      <c r="E483" s="115"/>
      <c r="F483" s="114"/>
      <c r="G483" s="115"/>
    </row>
    <row r="484" spans="1:7" ht="27" thickTop="1">
      <c r="A484" s="116"/>
      <c r="B484" s="117"/>
      <c r="C484" s="117"/>
      <c r="D484" s="117"/>
      <c r="E484" s="118"/>
      <c r="F484" s="117"/>
      <c r="G484" s="119"/>
    </row>
    <row r="485" spans="1:7" ht="18">
      <c r="A485" s="240">
        <f>CONCATENATE(Kari!A19)</f>
      </c>
      <c r="B485" s="241"/>
      <c r="C485" s="241"/>
      <c r="D485" s="241"/>
      <c r="E485" s="241"/>
      <c r="F485" s="241"/>
      <c r="G485" s="242"/>
    </row>
    <row r="486" spans="1:7" ht="18.75" thickBot="1">
      <c r="A486" s="120"/>
      <c r="B486" s="121"/>
      <c r="C486" s="122"/>
      <c r="D486" s="122"/>
      <c r="E486" s="122"/>
      <c r="F486" s="122"/>
      <c r="G486" s="123"/>
    </row>
    <row r="487" spans="1:7" ht="27.75" thickBot="1" thickTop="1">
      <c r="A487" s="114"/>
      <c r="B487" s="114"/>
      <c r="C487" s="114"/>
      <c r="D487" s="114"/>
      <c r="E487" s="115"/>
      <c r="F487" s="114"/>
      <c r="G487" s="115"/>
    </row>
    <row r="488" spans="1:7" ht="12.75">
      <c r="A488" s="149"/>
      <c r="B488" s="150"/>
      <c r="C488" s="150"/>
      <c r="D488" s="150"/>
      <c r="E488" s="151"/>
      <c r="F488" s="150"/>
      <c r="G488" s="152"/>
    </row>
    <row r="489" spans="1:7" ht="15.75">
      <c r="A489" s="228" t="s">
        <v>67</v>
      </c>
      <c r="B489" s="229"/>
      <c r="C489" s="229"/>
      <c r="D489" s="229"/>
      <c r="E489" s="229"/>
      <c r="F489" s="229"/>
      <c r="G489" s="230"/>
    </row>
    <row r="490" spans="1:7" ht="23.25">
      <c r="A490" s="231" t="str">
        <f>(Kari!$A$2)</f>
        <v>7. Gottlieb-Daimler-Cup 2009</v>
      </c>
      <c r="B490" s="232"/>
      <c r="C490" s="232"/>
      <c r="D490" s="232"/>
      <c r="E490" s="233"/>
      <c r="F490" s="232"/>
      <c r="G490" s="234"/>
    </row>
    <row r="491" spans="1:7" ht="15.75">
      <c r="A491" s="153"/>
      <c r="B491" s="235">
        <f>(Kari!E19)</f>
        <v>0</v>
      </c>
      <c r="C491" s="235"/>
      <c r="D491" s="236" t="s">
        <v>68</v>
      </c>
      <c r="E491" s="236"/>
      <c r="F491" s="236"/>
      <c r="G491" s="237"/>
    </row>
    <row r="492" spans="1:7" ht="13.5" thickBot="1">
      <c r="A492" s="154"/>
      <c r="B492" s="155"/>
      <c r="C492" s="155"/>
      <c r="D492" s="155"/>
      <c r="E492" s="156"/>
      <c r="F492" s="155"/>
      <c r="G492" s="157"/>
    </row>
    <row r="493" spans="1:7" ht="13.5" thickBot="1">
      <c r="A493" s="131"/>
      <c r="B493" s="35"/>
      <c r="C493" s="35"/>
      <c r="D493" s="35"/>
      <c r="E493" s="132"/>
      <c r="F493" s="35"/>
      <c r="G493" s="132"/>
    </row>
    <row r="494" spans="1:7" ht="13.5" thickTop="1">
      <c r="A494" s="133" t="s">
        <v>58</v>
      </c>
      <c r="B494" s="124"/>
      <c r="C494" s="124"/>
      <c r="D494" s="124"/>
      <c r="E494" s="125"/>
      <c r="F494" s="124"/>
      <c r="G494" s="126">
        <v>20</v>
      </c>
    </row>
    <row r="495" spans="1:7" ht="12.75">
      <c r="A495" s="134"/>
      <c r="B495" s="135"/>
      <c r="C495" s="135"/>
      <c r="D495" s="135"/>
      <c r="E495" s="136"/>
      <c r="F495" s="135"/>
      <c r="G495" s="137"/>
    </row>
    <row r="496" spans="1:7" ht="12.75">
      <c r="A496" s="134" t="s">
        <v>59</v>
      </c>
      <c r="B496" s="135"/>
      <c r="C496" s="135"/>
      <c r="D496" s="135"/>
      <c r="E496" s="136"/>
      <c r="F496" s="135"/>
      <c r="G496" s="137"/>
    </row>
    <row r="497" spans="1:7" ht="12.75">
      <c r="A497" s="134"/>
      <c r="B497" s="135" t="s">
        <v>60</v>
      </c>
      <c r="C497" s="135"/>
      <c r="D497" s="135"/>
      <c r="E497" s="136"/>
      <c r="F497" s="135"/>
      <c r="G497" s="138">
        <f>(Kari!K19)</f>
        <v>0</v>
      </c>
    </row>
    <row r="498" spans="1:7" ht="12.75">
      <c r="A498" s="134"/>
      <c r="B498" s="135"/>
      <c r="C498" s="135"/>
      <c r="D498" s="135"/>
      <c r="E498" s="136"/>
      <c r="F498" s="135"/>
      <c r="G498" s="137"/>
    </row>
    <row r="499" spans="1:7" ht="12.75">
      <c r="A499" s="139"/>
      <c r="B499" s="135" t="s">
        <v>61</v>
      </c>
      <c r="C499" s="140">
        <f>(Kari!G19)</f>
        <v>0</v>
      </c>
      <c r="D499" s="135" t="s">
        <v>62</v>
      </c>
      <c r="E499" s="136">
        <v>0.2</v>
      </c>
      <c r="F499" s="135" t="s">
        <v>63</v>
      </c>
      <c r="G499" s="137">
        <f>C499*E499+G500</f>
        <v>0</v>
      </c>
    </row>
    <row r="500" spans="1:7" ht="12.75">
      <c r="A500" s="139"/>
      <c r="B500" s="135" t="s">
        <v>64</v>
      </c>
      <c r="C500" s="140">
        <f>(Kari!I19)</f>
        <v>0</v>
      </c>
      <c r="D500" s="135" t="s">
        <v>62</v>
      </c>
      <c r="E500" s="136">
        <v>0.23</v>
      </c>
      <c r="F500" s="135" t="s">
        <v>63</v>
      </c>
      <c r="G500" s="137">
        <f>C500*E500+G501</f>
        <v>0</v>
      </c>
    </row>
    <row r="501" spans="1:7" ht="12.75">
      <c r="A501" s="139"/>
      <c r="B501" s="135"/>
      <c r="C501" s="135"/>
      <c r="D501" s="135"/>
      <c r="E501" s="136"/>
      <c r="F501" s="135"/>
      <c r="G501" s="137"/>
    </row>
    <row r="502" spans="1:7" ht="12.75">
      <c r="A502" s="134" t="s">
        <v>65</v>
      </c>
      <c r="B502" s="135"/>
      <c r="C502" s="135"/>
      <c r="D502" s="135"/>
      <c r="E502" s="136"/>
      <c r="F502" s="135"/>
      <c r="G502" s="141"/>
    </row>
    <row r="503" spans="1:7" ht="12.75">
      <c r="A503" s="139"/>
      <c r="B503" s="135"/>
      <c r="C503" s="135"/>
      <c r="D503" s="135"/>
      <c r="E503" s="136"/>
      <c r="F503" s="135"/>
      <c r="G503" s="141"/>
    </row>
    <row r="504" spans="1:7" ht="13.5" thickBot="1">
      <c r="A504" s="127"/>
      <c r="B504" s="128"/>
      <c r="C504" s="128"/>
      <c r="D504" s="128"/>
      <c r="E504" s="129"/>
      <c r="F504" s="128"/>
      <c r="G504" s="130"/>
    </row>
    <row r="505" spans="1:7" ht="14.25" thickBot="1" thickTop="1">
      <c r="A505" s="135"/>
      <c r="B505" s="135"/>
      <c r="C505" s="135"/>
      <c r="D505" s="135"/>
      <c r="E505" s="136"/>
      <c r="F505" s="135"/>
      <c r="G505" s="136"/>
    </row>
    <row r="506" spans="1:7" ht="17.25" thickBot="1" thickTop="1">
      <c r="A506" s="142" t="s">
        <v>9</v>
      </c>
      <c r="B506" s="143"/>
      <c r="C506" s="143"/>
      <c r="D506" s="143"/>
      <c r="E506" s="144"/>
      <c r="F506" s="143"/>
      <c r="G506" s="145">
        <f>SUM(G494:G503)</f>
        <v>20</v>
      </c>
    </row>
    <row r="507" spans="1:7" ht="13.5" thickTop="1">
      <c r="A507" s="35"/>
      <c r="B507" s="35"/>
      <c r="C507" s="35"/>
      <c r="D507" s="35"/>
      <c r="E507" s="132"/>
      <c r="F507" s="35"/>
      <c r="G507" s="132"/>
    </row>
    <row r="508" spans="1:7" ht="12.75">
      <c r="A508" s="238" t="s">
        <v>66</v>
      </c>
      <c r="B508" s="238"/>
      <c r="C508" s="35"/>
      <c r="D508" s="35"/>
      <c r="E508" s="132"/>
      <c r="F508" s="35"/>
      <c r="G508" s="132"/>
    </row>
    <row r="509" spans="1:7" ht="12.75">
      <c r="A509" s="239">
        <f>(Kari!E19)</f>
        <v>0</v>
      </c>
      <c r="B509" s="239"/>
      <c r="C509" s="35"/>
      <c r="D509" s="35"/>
      <c r="E509" s="132"/>
      <c r="F509" s="35"/>
      <c r="G509" s="132"/>
    </row>
    <row r="510" spans="1:7" ht="12.75">
      <c r="A510" s="35"/>
      <c r="B510" s="35"/>
      <c r="C510" s="226"/>
      <c r="D510" s="226"/>
      <c r="E510" s="132"/>
      <c r="F510" s="35"/>
      <c r="G510" s="132"/>
    </row>
    <row r="511" spans="1:7" ht="12.75">
      <c r="A511" s="135"/>
      <c r="B511" s="135"/>
      <c r="C511" s="35"/>
      <c r="D511" s="35"/>
      <c r="E511" s="132"/>
      <c r="F511" s="35"/>
      <c r="G511" s="132"/>
    </row>
    <row r="512" spans="1:7" ht="13.5" thickBot="1">
      <c r="A512" s="227" t="str">
        <f>Kari_1</f>
        <v> </v>
      </c>
      <c r="B512" s="227"/>
      <c r="C512" s="146"/>
      <c r="D512" s="146"/>
      <c r="E512" s="147"/>
      <c r="F512" s="146"/>
      <c r="G512" s="147"/>
    </row>
    <row r="513" spans="1:7" ht="13.5" thickTop="1">
      <c r="A513" s="148"/>
      <c r="B513" s="148"/>
      <c r="C513" s="135"/>
      <c r="D513" s="135"/>
      <c r="E513" s="136"/>
      <c r="F513" s="135"/>
      <c r="G513" s="136"/>
    </row>
    <row r="514" spans="1:7" ht="27.75">
      <c r="A514" s="243" t="s">
        <v>57</v>
      </c>
      <c r="B514" s="243"/>
      <c r="C514" s="243"/>
      <c r="D514" s="243"/>
      <c r="E514" s="244"/>
      <c r="F514" s="243"/>
      <c r="G514" s="244"/>
    </row>
    <row r="515" spans="1:7" ht="27" thickBot="1">
      <c r="A515" s="114"/>
      <c r="B515" s="114"/>
      <c r="C515" s="114"/>
      <c r="D515" s="114"/>
      <c r="E515" s="115"/>
      <c r="F515" s="114"/>
      <c r="G515" s="115"/>
    </row>
    <row r="516" spans="1:7" ht="27" thickTop="1">
      <c r="A516" s="116"/>
      <c r="B516" s="117"/>
      <c r="C516" s="117"/>
      <c r="D516" s="117"/>
      <c r="E516" s="118"/>
      <c r="F516" s="117"/>
      <c r="G516" s="119"/>
    </row>
    <row r="517" spans="1:7" ht="18">
      <c r="A517" s="240">
        <f>CONCATENATE(Kari!A20)</f>
      </c>
      <c r="B517" s="241"/>
      <c r="C517" s="241"/>
      <c r="D517" s="241"/>
      <c r="E517" s="241"/>
      <c r="F517" s="241"/>
      <c r="G517" s="242"/>
    </row>
    <row r="518" spans="1:7" ht="18.75" thickBot="1">
      <c r="A518" s="120"/>
      <c r="B518" s="121"/>
      <c r="C518" s="122"/>
      <c r="D518" s="122"/>
      <c r="E518" s="122"/>
      <c r="F518" s="122"/>
      <c r="G518" s="123"/>
    </row>
    <row r="519" spans="1:7" ht="27.75" thickBot="1" thickTop="1">
      <c r="A519" s="114"/>
      <c r="B519" s="114"/>
      <c r="C519" s="114"/>
      <c r="D519" s="114"/>
      <c r="E519" s="115"/>
      <c r="F519" s="114"/>
      <c r="G519" s="115"/>
    </row>
    <row r="520" spans="1:7" ht="12.75">
      <c r="A520" s="149"/>
      <c r="B520" s="150"/>
      <c r="C520" s="150"/>
      <c r="D520" s="150"/>
      <c r="E520" s="151"/>
      <c r="F520" s="150"/>
      <c r="G520" s="152"/>
    </row>
    <row r="521" spans="1:7" ht="15.75">
      <c r="A521" s="228" t="s">
        <v>67</v>
      </c>
      <c r="B521" s="229"/>
      <c r="C521" s="229"/>
      <c r="D521" s="229"/>
      <c r="E521" s="229"/>
      <c r="F521" s="229"/>
      <c r="G521" s="230"/>
    </row>
    <row r="522" spans="1:7" ht="23.25">
      <c r="A522" s="231" t="str">
        <f>(Kari!$A$2)</f>
        <v>7. Gottlieb-Daimler-Cup 2009</v>
      </c>
      <c r="B522" s="232"/>
      <c r="C522" s="232"/>
      <c r="D522" s="232"/>
      <c r="E522" s="233"/>
      <c r="F522" s="232"/>
      <c r="G522" s="234"/>
    </row>
    <row r="523" spans="1:7" ht="15.75">
      <c r="A523" s="153"/>
      <c r="B523" s="235">
        <f>(Kari!E20)</f>
        <v>0</v>
      </c>
      <c r="C523" s="235"/>
      <c r="D523" s="236" t="s">
        <v>68</v>
      </c>
      <c r="E523" s="236"/>
      <c r="F523" s="236"/>
      <c r="G523" s="237"/>
    </row>
    <row r="524" spans="1:7" ht="13.5" thickBot="1">
      <c r="A524" s="154"/>
      <c r="B524" s="155"/>
      <c r="C524" s="155"/>
      <c r="D524" s="155"/>
      <c r="E524" s="156"/>
      <c r="F524" s="155"/>
      <c r="G524" s="157"/>
    </row>
    <row r="525" spans="1:7" ht="13.5" thickBot="1">
      <c r="A525" s="131"/>
      <c r="B525" s="35"/>
      <c r="C525" s="35"/>
      <c r="D525" s="35"/>
      <c r="E525" s="132"/>
      <c r="F525" s="35"/>
      <c r="G525" s="132"/>
    </row>
    <row r="526" spans="1:7" ht="13.5" thickTop="1">
      <c r="A526" s="133" t="s">
        <v>58</v>
      </c>
      <c r="B526" s="124"/>
      <c r="C526" s="124"/>
      <c r="D526" s="124"/>
      <c r="E526" s="125"/>
      <c r="F526" s="124"/>
      <c r="G526" s="126">
        <v>20</v>
      </c>
    </row>
    <row r="527" spans="1:7" ht="12.75">
      <c r="A527" s="134"/>
      <c r="B527" s="135"/>
      <c r="C527" s="135"/>
      <c r="D527" s="135"/>
      <c r="E527" s="136"/>
      <c r="F527" s="135"/>
      <c r="G527" s="137"/>
    </row>
    <row r="528" spans="1:7" ht="12.75">
      <c r="A528" s="134" t="s">
        <v>59</v>
      </c>
      <c r="B528" s="135"/>
      <c r="C528" s="135"/>
      <c r="D528" s="135"/>
      <c r="E528" s="136"/>
      <c r="F528" s="135"/>
      <c r="G528" s="137"/>
    </row>
    <row r="529" spans="1:7" ht="12.75">
      <c r="A529" s="134"/>
      <c r="B529" s="135" t="s">
        <v>60</v>
      </c>
      <c r="C529" s="135"/>
      <c r="D529" s="135"/>
      <c r="E529" s="136"/>
      <c r="F529" s="135"/>
      <c r="G529" s="138">
        <f>(Kari!K20)</f>
        <v>0</v>
      </c>
    </row>
    <row r="530" spans="1:7" ht="12.75">
      <c r="A530" s="134"/>
      <c r="B530" s="135"/>
      <c r="C530" s="135"/>
      <c r="D530" s="135"/>
      <c r="E530" s="136"/>
      <c r="F530" s="135"/>
      <c r="G530" s="137"/>
    </row>
    <row r="531" spans="1:7" ht="12.75">
      <c r="A531" s="139"/>
      <c r="B531" s="135" t="s">
        <v>61</v>
      </c>
      <c r="C531" s="140">
        <f>(Kari!G20)</f>
        <v>0</v>
      </c>
      <c r="D531" s="135" t="s">
        <v>62</v>
      </c>
      <c r="E531" s="136">
        <v>0.2</v>
      </c>
      <c r="F531" s="135" t="s">
        <v>63</v>
      </c>
      <c r="G531" s="137">
        <f>C531*E531+G532</f>
        <v>0</v>
      </c>
    </row>
    <row r="532" spans="1:7" ht="12.75">
      <c r="A532" s="139"/>
      <c r="B532" s="135" t="s">
        <v>64</v>
      </c>
      <c r="C532" s="140">
        <f>(Kari!I20)</f>
        <v>0</v>
      </c>
      <c r="D532" s="135" t="s">
        <v>62</v>
      </c>
      <c r="E532" s="136">
        <v>0.23</v>
      </c>
      <c r="F532" s="135" t="s">
        <v>63</v>
      </c>
      <c r="G532" s="137">
        <f>C532*E532+G533</f>
        <v>0</v>
      </c>
    </row>
    <row r="533" spans="1:7" ht="12.75">
      <c r="A533" s="139"/>
      <c r="B533" s="135"/>
      <c r="C533" s="135"/>
      <c r="D533" s="135"/>
      <c r="E533" s="136"/>
      <c r="F533" s="135"/>
      <c r="G533" s="137"/>
    </row>
    <row r="534" spans="1:7" ht="12.75">
      <c r="A534" s="134" t="s">
        <v>65</v>
      </c>
      <c r="B534" s="135"/>
      <c r="C534" s="135"/>
      <c r="D534" s="135"/>
      <c r="E534" s="136"/>
      <c r="F534" s="135"/>
      <c r="G534" s="141"/>
    </row>
    <row r="535" spans="1:7" ht="12.75">
      <c r="A535" s="139"/>
      <c r="B535" s="135"/>
      <c r="C535" s="135"/>
      <c r="D535" s="135"/>
      <c r="E535" s="136"/>
      <c r="F535" s="135"/>
      <c r="G535" s="141"/>
    </row>
    <row r="536" spans="1:7" ht="13.5" thickBot="1">
      <c r="A536" s="127"/>
      <c r="B536" s="128"/>
      <c r="C536" s="128"/>
      <c r="D536" s="128"/>
      <c r="E536" s="129"/>
      <c r="F536" s="128"/>
      <c r="G536" s="130"/>
    </row>
    <row r="537" spans="1:7" ht="14.25" thickBot="1" thickTop="1">
      <c r="A537" s="135"/>
      <c r="B537" s="135"/>
      <c r="C537" s="135"/>
      <c r="D537" s="135"/>
      <c r="E537" s="136"/>
      <c r="F537" s="135"/>
      <c r="G537" s="136"/>
    </row>
    <row r="538" spans="1:7" ht="17.25" thickBot="1" thickTop="1">
      <c r="A538" s="142" t="s">
        <v>9</v>
      </c>
      <c r="B538" s="143"/>
      <c r="C538" s="143"/>
      <c r="D538" s="143"/>
      <c r="E538" s="144"/>
      <c r="F538" s="143"/>
      <c r="G538" s="145">
        <f>SUM(G526:G535)</f>
        <v>20</v>
      </c>
    </row>
    <row r="539" spans="1:7" ht="13.5" thickTop="1">
      <c r="A539" s="35"/>
      <c r="B539" s="35"/>
      <c r="C539" s="35"/>
      <c r="D539" s="35"/>
      <c r="E539" s="132"/>
      <c r="F539" s="35"/>
      <c r="G539" s="132"/>
    </row>
    <row r="540" spans="1:7" ht="12.75">
      <c r="A540" s="238" t="s">
        <v>66</v>
      </c>
      <c r="B540" s="238"/>
      <c r="C540" s="35"/>
      <c r="D540" s="35"/>
      <c r="E540" s="132"/>
      <c r="F540" s="35"/>
      <c r="G540" s="132"/>
    </row>
    <row r="541" spans="1:7" ht="12.75">
      <c r="A541" s="239">
        <f>(Kari!E20)</f>
        <v>0</v>
      </c>
      <c r="B541" s="239"/>
      <c r="C541" s="35"/>
      <c r="D541" s="35"/>
      <c r="E541" s="132"/>
      <c r="F541" s="35"/>
      <c r="G541" s="132"/>
    </row>
    <row r="542" spans="1:7" ht="12.75">
      <c r="A542" s="35"/>
      <c r="B542" s="35"/>
      <c r="C542" s="226"/>
      <c r="D542" s="226"/>
      <c r="E542" s="132"/>
      <c r="F542" s="35"/>
      <c r="G542" s="132"/>
    </row>
    <row r="543" spans="1:7" ht="12.75">
      <c r="A543" s="135"/>
      <c r="B543" s="135"/>
      <c r="C543" s="35"/>
      <c r="D543" s="35"/>
      <c r="E543" s="132"/>
      <c r="F543" s="35"/>
      <c r="G543" s="132"/>
    </row>
    <row r="544" spans="1:7" ht="13.5" thickBot="1">
      <c r="A544" s="227" t="str">
        <f>Kari_1</f>
        <v> </v>
      </c>
      <c r="B544" s="227"/>
      <c r="C544" s="146"/>
      <c r="D544" s="146"/>
      <c r="E544" s="147"/>
      <c r="F544" s="146"/>
      <c r="G544" s="147"/>
    </row>
    <row r="545" spans="1:7" ht="13.5" thickTop="1">
      <c r="A545" s="148"/>
      <c r="B545" s="148"/>
      <c r="C545" s="135"/>
      <c r="D545" s="135"/>
      <c r="E545" s="136"/>
      <c r="F545" s="135"/>
      <c r="G545" s="136"/>
    </row>
    <row r="546" spans="1:7" ht="27.75">
      <c r="A546" s="243" t="s">
        <v>57</v>
      </c>
      <c r="B546" s="243"/>
      <c r="C546" s="243"/>
      <c r="D546" s="243"/>
      <c r="E546" s="244"/>
      <c r="F546" s="243"/>
      <c r="G546" s="244"/>
    </row>
    <row r="547" spans="1:7" ht="27" thickBot="1">
      <c r="A547" s="114"/>
      <c r="B547" s="114"/>
      <c r="C547" s="114"/>
      <c r="D547" s="114"/>
      <c r="E547" s="115"/>
      <c r="F547" s="114"/>
      <c r="G547" s="115"/>
    </row>
    <row r="548" spans="1:7" ht="27" thickTop="1">
      <c r="A548" s="116"/>
      <c r="B548" s="117"/>
      <c r="C548" s="117"/>
      <c r="D548" s="117"/>
      <c r="E548" s="118"/>
      <c r="F548" s="117"/>
      <c r="G548" s="119"/>
    </row>
    <row r="549" spans="1:7" ht="18">
      <c r="A549" s="240">
        <f>CONCATENATE(Kari!A21)</f>
      </c>
      <c r="B549" s="241"/>
      <c r="C549" s="241"/>
      <c r="D549" s="241"/>
      <c r="E549" s="241"/>
      <c r="F549" s="241"/>
      <c r="G549" s="242"/>
    </row>
    <row r="550" spans="1:7" ht="18.75" thickBot="1">
      <c r="A550" s="120"/>
      <c r="B550" s="121"/>
      <c r="C550" s="122"/>
      <c r="D550" s="122"/>
      <c r="E550" s="122"/>
      <c r="F550" s="122"/>
      <c r="G550" s="123"/>
    </row>
    <row r="551" spans="1:7" ht="27.75" thickBot="1" thickTop="1">
      <c r="A551" s="114"/>
      <c r="B551" s="114"/>
      <c r="C551" s="114"/>
      <c r="D551" s="114"/>
      <c r="E551" s="115"/>
      <c r="F551" s="114"/>
      <c r="G551" s="115"/>
    </row>
    <row r="552" spans="1:7" ht="12.75">
      <c r="A552" s="149"/>
      <c r="B552" s="150"/>
      <c r="C552" s="150"/>
      <c r="D552" s="150"/>
      <c r="E552" s="151"/>
      <c r="F552" s="150"/>
      <c r="G552" s="152"/>
    </row>
    <row r="553" spans="1:7" ht="15.75">
      <c r="A553" s="228" t="s">
        <v>67</v>
      </c>
      <c r="B553" s="229"/>
      <c r="C553" s="229"/>
      <c r="D553" s="229"/>
      <c r="E553" s="229"/>
      <c r="F553" s="229"/>
      <c r="G553" s="230"/>
    </row>
    <row r="554" spans="1:7" ht="23.25">
      <c r="A554" s="231" t="str">
        <f>(Kari!$A$2)</f>
        <v>7. Gottlieb-Daimler-Cup 2009</v>
      </c>
      <c r="B554" s="232"/>
      <c r="C554" s="232"/>
      <c r="D554" s="232"/>
      <c r="E554" s="233"/>
      <c r="F554" s="232"/>
      <c r="G554" s="234"/>
    </row>
    <row r="555" spans="1:7" ht="15.75">
      <c r="A555" s="153"/>
      <c r="B555" s="235">
        <f>(Kari!E21)</f>
        <v>0</v>
      </c>
      <c r="C555" s="235"/>
      <c r="D555" s="236" t="s">
        <v>68</v>
      </c>
      <c r="E555" s="236"/>
      <c r="F555" s="236"/>
      <c r="G555" s="237"/>
    </row>
    <row r="556" spans="1:7" ht="13.5" thickBot="1">
      <c r="A556" s="154"/>
      <c r="B556" s="155"/>
      <c r="C556" s="155"/>
      <c r="D556" s="155"/>
      <c r="E556" s="156"/>
      <c r="F556" s="155"/>
      <c r="G556" s="157"/>
    </row>
    <row r="557" spans="1:7" ht="13.5" thickBot="1">
      <c r="A557" s="131"/>
      <c r="B557" s="35"/>
      <c r="C557" s="35"/>
      <c r="D557" s="35"/>
      <c r="E557" s="132"/>
      <c r="F557" s="35"/>
      <c r="G557" s="132"/>
    </row>
    <row r="558" spans="1:7" ht="13.5" thickTop="1">
      <c r="A558" s="133" t="s">
        <v>58</v>
      </c>
      <c r="B558" s="124"/>
      <c r="C558" s="124"/>
      <c r="D558" s="124"/>
      <c r="E558" s="125"/>
      <c r="F558" s="124"/>
      <c r="G558" s="126">
        <v>20</v>
      </c>
    </row>
    <row r="559" spans="1:7" ht="12.75">
      <c r="A559" s="134"/>
      <c r="B559" s="135"/>
      <c r="C559" s="135"/>
      <c r="D559" s="135"/>
      <c r="E559" s="136"/>
      <c r="F559" s="135"/>
      <c r="G559" s="137"/>
    </row>
    <row r="560" spans="1:7" ht="12.75">
      <c r="A560" s="134" t="s">
        <v>59</v>
      </c>
      <c r="B560" s="135"/>
      <c r="C560" s="135"/>
      <c r="D560" s="135"/>
      <c r="E560" s="136"/>
      <c r="F560" s="135"/>
      <c r="G560" s="137"/>
    </row>
    <row r="561" spans="1:7" ht="12.75">
      <c r="A561" s="134"/>
      <c r="B561" s="135" t="s">
        <v>60</v>
      </c>
      <c r="C561" s="135"/>
      <c r="D561" s="135"/>
      <c r="E561" s="136"/>
      <c r="F561" s="135"/>
      <c r="G561" s="138">
        <f>(Kari!K21)</f>
        <v>0</v>
      </c>
    </row>
    <row r="562" spans="1:7" ht="12.75">
      <c r="A562" s="134"/>
      <c r="B562" s="135"/>
      <c r="C562" s="135"/>
      <c r="D562" s="135"/>
      <c r="E562" s="136"/>
      <c r="F562" s="135"/>
      <c r="G562" s="137"/>
    </row>
    <row r="563" spans="1:7" ht="12.75">
      <c r="A563" s="139"/>
      <c r="B563" s="135" t="s">
        <v>61</v>
      </c>
      <c r="C563" s="140">
        <f>(Kari!G21)</f>
        <v>0</v>
      </c>
      <c r="D563" s="135" t="s">
        <v>62</v>
      </c>
      <c r="E563" s="136">
        <v>0.2</v>
      </c>
      <c r="F563" s="135" t="s">
        <v>63</v>
      </c>
      <c r="G563" s="137">
        <f>C563*E563+G564</f>
        <v>0</v>
      </c>
    </row>
    <row r="564" spans="1:7" ht="12.75">
      <c r="A564" s="139"/>
      <c r="B564" s="135" t="s">
        <v>64</v>
      </c>
      <c r="C564" s="140">
        <f>(Kari!I21)</f>
        <v>0</v>
      </c>
      <c r="D564" s="135" t="s">
        <v>62</v>
      </c>
      <c r="E564" s="136">
        <v>0.23</v>
      </c>
      <c r="F564" s="135" t="s">
        <v>63</v>
      </c>
      <c r="G564" s="137">
        <f>C564*E564+G565</f>
        <v>0</v>
      </c>
    </row>
    <row r="565" spans="1:7" ht="12.75">
      <c r="A565" s="139"/>
      <c r="B565" s="135"/>
      <c r="C565" s="135"/>
      <c r="D565" s="135"/>
      <c r="E565" s="136"/>
      <c r="F565" s="135"/>
      <c r="G565" s="137"/>
    </row>
    <row r="566" spans="1:7" ht="12.75">
      <c r="A566" s="134" t="s">
        <v>65</v>
      </c>
      <c r="B566" s="135"/>
      <c r="C566" s="135"/>
      <c r="D566" s="135"/>
      <c r="E566" s="136"/>
      <c r="F566" s="135"/>
      <c r="G566" s="141"/>
    </row>
    <row r="567" spans="1:7" ht="12.75">
      <c r="A567" s="139"/>
      <c r="B567" s="135"/>
      <c r="C567" s="135"/>
      <c r="D567" s="135"/>
      <c r="E567" s="136"/>
      <c r="F567" s="135"/>
      <c r="G567" s="141"/>
    </row>
    <row r="568" spans="1:7" ht="13.5" thickBot="1">
      <c r="A568" s="127"/>
      <c r="B568" s="128"/>
      <c r="C568" s="128"/>
      <c r="D568" s="128"/>
      <c r="E568" s="129"/>
      <c r="F568" s="128"/>
      <c r="G568" s="130"/>
    </row>
    <row r="569" spans="1:7" ht="14.25" thickBot="1" thickTop="1">
      <c r="A569" s="135"/>
      <c r="B569" s="135"/>
      <c r="C569" s="135"/>
      <c r="D569" s="135"/>
      <c r="E569" s="136"/>
      <c r="F569" s="135"/>
      <c r="G569" s="136"/>
    </row>
    <row r="570" spans="1:7" ht="17.25" thickBot="1" thickTop="1">
      <c r="A570" s="142" t="s">
        <v>9</v>
      </c>
      <c r="B570" s="143"/>
      <c r="C570" s="143"/>
      <c r="D570" s="143"/>
      <c r="E570" s="144"/>
      <c r="F570" s="143"/>
      <c r="G570" s="145">
        <f>SUM(G558:G567)</f>
        <v>20</v>
      </c>
    </row>
    <row r="571" spans="1:7" ht="13.5" thickTop="1">
      <c r="A571" s="35"/>
      <c r="B571" s="35"/>
      <c r="C571" s="35"/>
      <c r="D571" s="35"/>
      <c r="E571" s="132"/>
      <c r="F571" s="35"/>
      <c r="G571" s="132"/>
    </row>
    <row r="572" spans="1:7" ht="12.75">
      <c r="A572" s="238" t="s">
        <v>66</v>
      </c>
      <c r="B572" s="238"/>
      <c r="C572" s="35"/>
      <c r="D572" s="35"/>
      <c r="E572" s="132"/>
      <c r="F572" s="35"/>
      <c r="G572" s="132"/>
    </row>
    <row r="573" spans="1:7" ht="12.75">
      <c r="A573" s="239">
        <f>(Kari!E21)</f>
        <v>0</v>
      </c>
      <c r="B573" s="239"/>
      <c r="C573" s="35"/>
      <c r="D573" s="35"/>
      <c r="E573" s="132"/>
      <c r="F573" s="35"/>
      <c r="G573" s="132"/>
    </row>
    <row r="574" spans="1:7" ht="12.75">
      <c r="A574" s="35"/>
      <c r="B574" s="35"/>
      <c r="C574" s="226"/>
      <c r="D574" s="226"/>
      <c r="E574" s="132"/>
      <c r="F574" s="35"/>
      <c r="G574" s="132"/>
    </row>
    <row r="575" spans="1:7" ht="12.75">
      <c r="A575" s="135"/>
      <c r="B575" s="135"/>
      <c r="C575" s="35"/>
      <c r="D575" s="35"/>
      <c r="E575" s="132"/>
      <c r="F575" s="35"/>
      <c r="G575" s="132"/>
    </row>
    <row r="576" spans="1:7" ht="13.5" thickBot="1">
      <c r="A576" s="227" t="str">
        <f>Kari_1</f>
        <v> </v>
      </c>
      <c r="B576" s="227"/>
      <c r="C576" s="146"/>
      <c r="D576" s="146"/>
      <c r="E576" s="147"/>
      <c r="F576" s="146"/>
      <c r="G576" s="147"/>
    </row>
    <row r="577" spans="1:7" ht="13.5" thickTop="1">
      <c r="A577" s="148"/>
      <c r="B577" s="148"/>
      <c r="C577" s="135"/>
      <c r="D577" s="135"/>
      <c r="E577" s="136"/>
      <c r="F577" s="135"/>
      <c r="G577" s="136"/>
    </row>
    <row r="578" spans="1:7" ht="27.75">
      <c r="A578" s="243" t="s">
        <v>57</v>
      </c>
      <c r="B578" s="243"/>
      <c r="C578" s="243"/>
      <c r="D578" s="243"/>
      <c r="E578" s="244"/>
      <c r="F578" s="243"/>
      <c r="G578" s="244"/>
    </row>
    <row r="579" spans="1:7" ht="27" thickBot="1">
      <c r="A579" s="114"/>
      <c r="B579" s="114"/>
      <c r="C579" s="114"/>
      <c r="D579" s="114"/>
      <c r="E579" s="115"/>
      <c r="F579" s="114"/>
      <c r="G579" s="115"/>
    </row>
    <row r="580" spans="1:7" ht="27" thickTop="1">
      <c r="A580" s="116"/>
      <c r="B580" s="117"/>
      <c r="C580" s="117"/>
      <c r="D580" s="117"/>
      <c r="E580" s="118"/>
      <c r="F580" s="117"/>
      <c r="G580" s="119"/>
    </row>
    <row r="581" spans="1:7" ht="18">
      <c r="A581" s="240">
        <f>CONCATENATE(Kari!A22)</f>
      </c>
      <c r="B581" s="241"/>
      <c r="C581" s="241"/>
      <c r="D581" s="241"/>
      <c r="E581" s="241"/>
      <c r="F581" s="241"/>
      <c r="G581" s="242"/>
    </row>
    <row r="582" spans="1:7" ht="18.75" thickBot="1">
      <c r="A582" s="120"/>
      <c r="B582" s="121"/>
      <c r="C582" s="122"/>
      <c r="D582" s="122"/>
      <c r="E582" s="122"/>
      <c r="F582" s="122"/>
      <c r="G582" s="123"/>
    </row>
    <row r="583" spans="1:7" ht="27.75" thickBot="1" thickTop="1">
      <c r="A583" s="114"/>
      <c r="B583" s="114"/>
      <c r="C583" s="114"/>
      <c r="D583" s="114"/>
      <c r="E583" s="115"/>
      <c r="F583" s="114"/>
      <c r="G583" s="115"/>
    </row>
    <row r="584" spans="1:7" ht="12.75">
      <c r="A584" s="149"/>
      <c r="B584" s="150"/>
      <c r="C584" s="150"/>
      <c r="D584" s="150"/>
      <c r="E584" s="151"/>
      <c r="F584" s="150"/>
      <c r="G584" s="152"/>
    </row>
    <row r="585" spans="1:7" ht="15.75">
      <c r="A585" s="228" t="s">
        <v>67</v>
      </c>
      <c r="B585" s="229"/>
      <c r="C585" s="229"/>
      <c r="D585" s="229"/>
      <c r="E585" s="229"/>
      <c r="F585" s="229"/>
      <c r="G585" s="230"/>
    </row>
    <row r="586" spans="1:7" ht="23.25">
      <c r="A586" s="231" t="str">
        <f>(Kari!$A$2)</f>
        <v>7. Gottlieb-Daimler-Cup 2009</v>
      </c>
      <c r="B586" s="232"/>
      <c r="C586" s="232"/>
      <c r="D586" s="232"/>
      <c r="E586" s="233"/>
      <c r="F586" s="232"/>
      <c r="G586" s="234"/>
    </row>
    <row r="587" spans="1:7" ht="15.75">
      <c r="A587" s="153"/>
      <c r="B587" s="235">
        <f>(Kari!E22)</f>
        <v>0</v>
      </c>
      <c r="C587" s="235"/>
      <c r="D587" s="236" t="s">
        <v>68</v>
      </c>
      <c r="E587" s="236"/>
      <c r="F587" s="236"/>
      <c r="G587" s="237"/>
    </row>
    <row r="588" spans="1:7" ht="13.5" thickBot="1">
      <c r="A588" s="154"/>
      <c r="B588" s="155"/>
      <c r="C588" s="155"/>
      <c r="D588" s="155"/>
      <c r="E588" s="156"/>
      <c r="F588" s="155"/>
      <c r="G588" s="157"/>
    </row>
    <row r="589" spans="1:7" ht="13.5" thickBot="1">
      <c r="A589" s="131"/>
      <c r="B589" s="35"/>
      <c r="C589" s="35"/>
      <c r="D589" s="35"/>
      <c r="E589" s="132"/>
      <c r="F589" s="35"/>
      <c r="G589" s="132"/>
    </row>
    <row r="590" spans="1:7" ht="13.5" thickTop="1">
      <c r="A590" s="133" t="s">
        <v>58</v>
      </c>
      <c r="B590" s="124"/>
      <c r="C590" s="124"/>
      <c r="D590" s="124"/>
      <c r="E590" s="125"/>
      <c r="F590" s="124"/>
      <c r="G590" s="126">
        <v>20</v>
      </c>
    </row>
    <row r="591" spans="1:7" ht="12.75">
      <c r="A591" s="134"/>
      <c r="B591" s="135"/>
      <c r="C591" s="135"/>
      <c r="D591" s="135"/>
      <c r="E591" s="136"/>
      <c r="F591" s="135"/>
      <c r="G591" s="137"/>
    </row>
    <row r="592" spans="1:7" ht="12.75">
      <c r="A592" s="134" t="s">
        <v>59</v>
      </c>
      <c r="B592" s="135"/>
      <c r="C592" s="135"/>
      <c r="D592" s="135"/>
      <c r="E592" s="136"/>
      <c r="F592" s="135"/>
      <c r="G592" s="137"/>
    </row>
    <row r="593" spans="1:7" ht="12.75">
      <c r="A593" s="134"/>
      <c r="B593" s="135" t="s">
        <v>60</v>
      </c>
      <c r="C593" s="135"/>
      <c r="D593" s="135"/>
      <c r="E593" s="136"/>
      <c r="F593" s="135"/>
      <c r="G593" s="138">
        <f>(Kari!K22)</f>
        <v>0</v>
      </c>
    </row>
    <row r="594" spans="1:7" ht="12.75">
      <c r="A594" s="134"/>
      <c r="B594" s="135"/>
      <c r="C594" s="135"/>
      <c r="D594" s="135"/>
      <c r="E594" s="136"/>
      <c r="F594" s="135"/>
      <c r="G594" s="137"/>
    </row>
    <row r="595" spans="1:7" ht="12.75">
      <c r="A595" s="139"/>
      <c r="B595" s="135" t="s">
        <v>61</v>
      </c>
      <c r="C595" s="140">
        <f>(Kari!G22)</f>
        <v>0</v>
      </c>
      <c r="D595" s="135" t="s">
        <v>62</v>
      </c>
      <c r="E595" s="136">
        <v>0.2</v>
      </c>
      <c r="F595" s="135" t="s">
        <v>63</v>
      </c>
      <c r="G595" s="137">
        <f>C595*E595+G596</f>
        <v>0</v>
      </c>
    </row>
    <row r="596" spans="1:7" ht="12.75">
      <c r="A596" s="139"/>
      <c r="B596" s="135" t="s">
        <v>64</v>
      </c>
      <c r="C596" s="140">
        <f>(Kari!I22)</f>
        <v>0</v>
      </c>
      <c r="D596" s="135" t="s">
        <v>62</v>
      </c>
      <c r="E596" s="136">
        <v>0.23</v>
      </c>
      <c r="F596" s="135" t="s">
        <v>63</v>
      </c>
      <c r="G596" s="137">
        <f>C596*E596+G597</f>
        <v>0</v>
      </c>
    </row>
    <row r="597" spans="1:7" ht="12.75">
      <c r="A597" s="139"/>
      <c r="B597" s="135"/>
      <c r="C597" s="135"/>
      <c r="D597" s="135"/>
      <c r="E597" s="136"/>
      <c r="F597" s="135"/>
      <c r="G597" s="137"/>
    </row>
    <row r="598" spans="1:7" ht="12.75">
      <c r="A598" s="134" t="s">
        <v>65</v>
      </c>
      <c r="B598" s="135"/>
      <c r="C598" s="135"/>
      <c r="D598" s="135"/>
      <c r="E598" s="136"/>
      <c r="F598" s="135"/>
      <c r="G598" s="141"/>
    </row>
    <row r="599" spans="1:7" ht="12.75">
      <c r="A599" s="139"/>
      <c r="B599" s="135"/>
      <c r="C599" s="135"/>
      <c r="D599" s="135"/>
      <c r="E599" s="136"/>
      <c r="F599" s="135"/>
      <c r="G599" s="141"/>
    </row>
    <row r="600" spans="1:7" ht="13.5" thickBot="1">
      <c r="A600" s="127"/>
      <c r="B600" s="128"/>
      <c r="C600" s="128"/>
      <c r="D600" s="128"/>
      <c r="E600" s="129"/>
      <c r="F600" s="128"/>
      <c r="G600" s="130"/>
    </row>
    <row r="601" spans="1:7" ht="14.25" thickBot="1" thickTop="1">
      <c r="A601" s="135"/>
      <c r="B601" s="135"/>
      <c r="C601" s="135"/>
      <c r="D601" s="135"/>
      <c r="E601" s="136"/>
      <c r="F601" s="135"/>
      <c r="G601" s="136"/>
    </row>
    <row r="602" spans="1:7" ht="17.25" thickBot="1" thickTop="1">
      <c r="A602" s="142" t="s">
        <v>9</v>
      </c>
      <c r="B602" s="143"/>
      <c r="C602" s="143"/>
      <c r="D602" s="143"/>
      <c r="E602" s="144"/>
      <c r="F602" s="143"/>
      <c r="G602" s="145">
        <f>SUM(G590:G599)</f>
        <v>20</v>
      </c>
    </row>
    <row r="603" spans="1:7" ht="13.5" thickTop="1">
      <c r="A603" s="35"/>
      <c r="B603" s="35"/>
      <c r="C603" s="35"/>
      <c r="D603" s="35"/>
      <c r="E603" s="132"/>
      <c r="F603" s="35"/>
      <c r="G603" s="132"/>
    </row>
    <row r="604" spans="1:7" ht="12.75">
      <c r="A604" s="238" t="s">
        <v>66</v>
      </c>
      <c r="B604" s="238"/>
      <c r="C604" s="35"/>
      <c r="D604" s="35"/>
      <c r="E604" s="132"/>
      <c r="F604" s="35"/>
      <c r="G604" s="132"/>
    </row>
    <row r="605" spans="1:7" ht="12.75">
      <c r="A605" s="239">
        <f>(Kari!E22)</f>
        <v>0</v>
      </c>
      <c r="B605" s="239"/>
      <c r="C605" s="35"/>
      <c r="D605" s="35"/>
      <c r="E605" s="132"/>
      <c r="F605" s="35"/>
      <c r="G605" s="132"/>
    </row>
    <row r="606" spans="1:7" ht="12.75">
      <c r="A606" s="35"/>
      <c r="B606" s="35"/>
      <c r="C606" s="226"/>
      <c r="D606" s="226"/>
      <c r="E606" s="132"/>
      <c r="F606" s="35"/>
      <c r="G606" s="132"/>
    </row>
    <row r="607" spans="1:7" ht="12.75">
      <c r="A607" s="135"/>
      <c r="B607" s="135"/>
      <c r="C607" s="35"/>
      <c r="D607" s="35"/>
      <c r="E607" s="132"/>
      <c r="F607" s="35"/>
      <c r="G607" s="132"/>
    </row>
    <row r="608" spans="1:7" ht="13.5" thickBot="1">
      <c r="A608" s="227" t="str">
        <f>Kari_1</f>
        <v> </v>
      </c>
      <c r="B608" s="227"/>
      <c r="C608" s="146"/>
      <c r="D608" s="146"/>
      <c r="E608" s="147"/>
      <c r="F608" s="146"/>
      <c r="G608" s="147"/>
    </row>
    <row r="609" spans="1:7" ht="13.5" thickTop="1">
      <c r="A609" s="148"/>
      <c r="B609" s="148"/>
      <c r="C609" s="135"/>
      <c r="D609" s="135"/>
      <c r="E609" s="136"/>
      <c r="F609" s="135"/>
      <c r="G609" s="136"/>
    </row>
    <row r="610" spans="1:7" ht="27.75">
      <c r="A610" s="243" t="s">
        <v>57</v>
      </c>
      <c r="B610" s="243"/>
      <c r="C610" s="243"/>
      <c r="D610" s="243"/>
      <c r="E610" s="244"/>
      <c r="F610" s="243"/>
      <c r="G610" s="244"/>
    </row>
    <row r="611" spans="1:7" ht="27" thickBot="1">
      <c r="A611" s="114"/>
      <c r="B611" s="114"/>
      <c r="C611" s="114"/>
      <c r="D611" s="114"/>
      <c r="E611" s="115"/>
      <c r="F611" s="114"/>
      <c r="G611" s="115"/>
    </row>
    <row r="612" spans="1:7" ht="27" thickTop="1">
      <c r="A612" s="116"/>
      <c r="B612" s="117"/>
      <c r="C612" s="117"/>
      <c r="D612" s="117"/>
      <c r="E612" s="118"/>
      <c r="F612" s="117"/>
      <c r="G612" s="119"/>
    </row>
    <row r="613" spans="1:7" ht="18">
      <c r="A613" s="240">
        <f>CONCATENATE(Kari!A23)</f>
      </c>
      <c r="B613" s="241"/>
      <c r="C613" s="241"/>
      <c r="D613" s="241"/>
      <c r="E613" s="241"/>
      <c r="F613" s="241"/>
      <c r="G613" s="242"/>
    </row>
    <row r="614" spans="1:7" ht="18.75" thickBot="1">
      <c r="A614" s="120"/>
      <c r="B614" s="121"/>
      <c r="C614" s="122"/>
      <c r="D614" s="122"/>
      <c r="E614" s="122"/>
      <c r="F614" s="122"/>
      <c r="G614" s="123"/>
    </row>
    <row r="615" spans="1:7" ht="27.75" thickBot="1" thickTop="1">
      <c r="A615" s="114"/>
      <c r="B615" s="114"/>
      <c r="C615" s="114"/>
      <c r="D615" s="114"/>
      <c r="E615" s="115"/>
      <c r="F615" s="114"/>
      <c r="G615" s="115"/>
    </row>
    <row r="616" spans="1:7" ht="12.75">
      <c r="A616" s="149"/>
      <c r="B616" s="150"/>
      <c r="C616" s="150"/>
      <c r="D616" s="150"/>
      <c r="E616" s="151"/>
      <c r="F616" s="150"/>
      <c r="G616" s="152"/>
    </row>
    <row r="617" spans="1:7" ht="15.75">
      <c r="A617" s="228" t="s">
        <v>67</v>
      </c>
      <c r="B617" s="229"/>
      <c r="C617" s="229"/>
      <c r="D617" s="229"/>
      <c r="E617" s="229"/>
      <c r="F617" s="229"/>
      <c r="G617" s="230"/>
    </row>
    <row r="618" spans="1:7" ht="23.25">
      <c r="A618" s="231" t="str">
        <f>(Kari!$A$2)</f>
        <v>7. Gottlieb-Daimler-Cup 2009</v>
      </c>
      <c r="B618" s="232"/>
      <c r="C618" s="232"/>
      <c r="D618" s="232"/>
      <c r="E618" s="233"/>
      <c r="F618" s="232"/>
      <c r="G618" s="234"/>
    </row>
    <row r="619" spans="1:7" ht="15.75">
      <c r="A619" s="153"/>
      <c r="B619" s="235">
        <f>(Kari!E23)</f>
        <v>0</v>
      </c>
      <c r="C619" s="235"/>
      <c r="D619" s="236" t="s">
        <v>68</v>
      </c>
      <c r="E619" s="236"/>
      <c r="F619" s="236"/>
      <c r="G619" s="237"/>
    </row>
    <row r="620" spans="1:7" ht="13.5" thickBot="1">
      <c r="A620" s="154"/>
      <c r="B620" s="155"/>
      <c r="C620" s="155"/>
      <c r="D620" s="155"/>
      <c r="E620" s="156"/>
      <c r="F620" s="155"/>
      <c r="G620" s="157"/>
    </row>
    <row r="621" spans="1:7" ht="13.5" thickBot="1">
      <c r="A621" s="131"/>
      <c r="B621" s="35"/>
      <c r="C621" s="35"/>
      <c r="D621" s="35"/>
      <c r="E621" s="132"/>
      <c r="F621" s="35"/>
      <c r="G621" s="132"/>
    </row>
    <row r="622" spans="1:7" ht="13.5" thickTop="1">
      <c r="A622" s="133" t="s">
        <v>58</v>
      </c>
      <c r="B622" s="124"/>
      <c r="C622" s="124"/>
      <c r="D622" s="124"/>
      <c r="E622" s="125"/>
      <c r="F622" s="124"/>
      <c r="G622" s="126">
        <v>20</v>
      </c>
    </row>
    <row r="623" spans="1:7" ht="12.75">
      <c r="A623" s="134"/>
      <c r="B623" s="135"/>
      <c r="C623" s="135"/>
      <c r="D623" s="135"/>
      <c r="E623" s="136"/>
      <c r="F623" s="135"/>
      <c r="G623" s="137"/>
    </row>
    <row r="624" spans="1:7" ht="12.75">
      <c r="A624" s="134" t="s">
        <v>59</v>
      </c>
      <c r="B624" s="135"/>
      <c r="C624" s="135"/>
      <c r="D624" s="135"/>
      <c r="E624" s="136"/>
      <c r="F624" s="135"/>
      <c r="G624" s="137"/>
    </row>
    <row r="625" spans="1:7" ht="12.75">
      <c r="A625" s="134"/>
      <c r="B625" s="135" t="s">
        <v>60</v>
      </c>
      <c r="C625" s="135"/>
      <c r="D625" s="135"/>
      <c r="E625" s="136"/>
      <c r="F625" s="135"/>
      <c r="G625" s="138">
        <f>(Kari!K23)</f>
        <v>0</v>
      </c>
    </row>
    <row r="626" spans="1:7" ht="12.75">
      <c r="A626" s="134"/>
      <c r="B626" s="135"/>
      <c r="C626" s="135"/>
      <c r="D626" s="135"/>
      <c r="E626" s="136"/>
      <c r="F626" s="135"/>
      <c r="G626" s="137"/>
    </row>
    <row r="627" spans="1:7" ht="12.75">
      <c r="A627" s="139"/>
      <c r="B627" s="135" t="s">
        <v>61</v>
      </c>
      <c r="C627" s="140">
        <f>(Kari!G23)</f>
        <v>0</v>
      </c>
      <c r="D627" s="135" t="s">
        <v>62</v>
      </c>
      <c r="E627" s="136">
        <v>0.2</v>
      </c>
      <c r="F627" s="135" t="s">
        <v>63</v>
      </c>
      <c r="G627" s="137">
        <f>C627*E627+G628</f>
        <v>0</v>
      </c>
    </row>
    <row r="628" spans="1:7" ht="12.75">
      <c r="A628" s="139"/>
      <c r="B628" s="135" t="s">
        <v>64</v>
      </c>
      <c r="C628" s="140">
        <f>(Kari!I23)</f>
        <v>0</v>
      </c>
      <c r="D628" s="135" t="s">
        <v>62</v>
      </c>
      <c r="E628" s="136">
        <v>0.23</v>
      </c>
      <c r="F628" s="135" t="s">
        <v>63</v>
      </c>
      <c r="G628" s="137">
        <f>C628*E628+G629</f>
        <v>0</v>
      </c>
    </row>
    <row r="629" spans="1:7" ht="12.75">
      <c r="A629" s="139"/>
      <c r="B629" s="135"/>
      <c r="C629" s="135"/>
      <c r="D629" s="135"/>
      <c r="E629" s="136"/>
      <c r="F629" s="135"/>
      <c r="G629" s="137"/>
    </row>
    <row r="630" spans="1:7" ht="12.75">
      <c r="A630" s="134" t="s">
        <v>65</v>
      </c>
      <c r="B630" s="135"/>
      <c r="C630" s="135"/>
      <c r="D630" s="135"/>
      <c r="E630" s="136"/>
      <c r="F630" s="135"/>
      <c r="G630" s="141"/>
    </row>
    <row r="631" spans="1:7" ht="12.75">
      <c r="A631" s="139"/>
      <c r="B631" s="135"/>
      <c r="C631" s="135"/>
      <c r="D631" s="135"/>
      <c r="E631" s="136"/>
      <c r="F631" s="135"/>
      <c r="G631" s="141"/>
    </row>
    <row r="632" spans="1:7" ht="13.5" thickBot="1">
      <c r="A632" s="127"/>
      <c r="B632" s="128"/>
      <c r="C632" s="128"/>
      <c r="D632" s="128"/>
      <c r="E632" s="129"/>
      <c r="F632" s="128"/>
      <c r="G632" s="130"/>
    </row>
    <row r="633" spans="1:7" ht="14.25" thickBot="1" thickTop="1">
      <c r="A633" s="135"/>
      <c r="B633" s="135"/>
      <c r="C633" s="135"/>
      <c r="D633" s="135"/>
      <c r="E633" s="136"/>
      <c r="F633" s="135"/>
      <c r="G633" s="136"/>
    </row>
    <row r="634" spans="1:7" ht="17.25" thickBot="1" thickTop="1">
      <c r="A634" s="142" t="s">
        <v>9</v>
      </c>
      <c r="B634" s="143"/>
      <c r="C634" s="143"/>
      <c r="D634" s="143"/>
      <c r="E634" s="144"/>
      <c r="F634" s="143"/>
      <c r="G634" s="145">
        <f>SUM(G622:G631)</f>
        <v>20</v>
      </c>
    </row>
    <row r="635" spans="1:7" ht="13.5" thickTop="1">
      <c r="A635" s="35"/>
      <c r="B635" s="35"/>
      <c r="C635" s="35"/>
      <c r="D635" s="35"/>
      <c r="E635" s="132"/>
      <c r="F635" s="35"/>
      <c r="G635" s="132"/>
    </row>
    <row r="636" spans="1:7" ht="12.75">
      <c r="A636" s="238" t="s">
        <v>66</v>
      </c>
      <c r="B636" s="238"/>
      <c r="C636" s="35"/>
      <c r="D636" s="35"/>
      <c r="E636" s="132"/>
      <c r="F636" s="35"/>
      <c r="G636" s="132"/>
    </row>
    <row r="637" spans="1:7" ht="12.75">
      <c r="A637" s="239">
        <f>(Kari!E23)</f>
        <v>0</v>
      </c>
      <c r="B637" s="239"/>
      <c r="C637" s="35"/>
      <c r="D637" s="35"/>
      <c r="E637" s="132"/>
      <c r="F637" s="35"/>
      <c r="G637" s="132"/>
    </row>
    <row r="638" spans="1:7" ht="12.75">
      <c r="A638" s="35"/>
      <c r="B638" s="35"/>
      <c r="C638" s="226"/>
      <c r="D638" s="226"/>
      <c r="E638" s="132"/>
      <c r="F638" s="35"/>
      <c r="G638" s="132"/>
    </row>
    <row r="639" spans="1:7" ht="12.75">
      <c r="A639" s="135"/>
      <c r="B639" s="135"/>
      <c r="C639" s="35"/>
      <c r="D639" s="35"/>
      <c r="E639" s="132"/>
      <c r="F639" s="35"/>
      <c r="G639" s="132"/>
    </row>
    <row r="640" spans="1:7" ht="13.5" thickBot="1">
      <c r="A640" s="227" t="str">
        <f>Kari_1</f>
        <v> </v>
      </c>
      <c r="B640" s="227"/>
      <c r="C640" s="146"/>
      <c r="D640" s="146"/>
      <c r="E640" s="147"/>
      <c r="F640" s="146"/>
      <c r="G640" s="147"/>
    </row>
    <row r="641" spans="1:7" ht="13.5" thickTop="1">
      <c r="A641" s="148"/>
      <c r="B641" s="148"/>
      <c r="C641" s="135"/>
      <c r="D641" s="135"/>
      <c r="E641" s="136"/>
      <c r="F641" s="135"/>
      <c r="G641" s="136"/>
    </row>
    <row r="642" spans="1:7" ht="27.75">
      <c r="A642" s="243" t="s">
        <v>57</v>
      </c>
      <c r="B642" s="243"/>
      <c r="C642" s="243"/>
      <c r="D642" s="243"/>
      <c r="E642" s="244"/>
      <c r="F642" s="243"/>
      <c r="G642" s="244"/>
    </row>
    <row r="643" spans="1:7" ht="27" thickBot="1">
      <c r="A643" s="114"/>
      <c r="B643" s="114"/>
      <c r="C643" s="114"/>
      <c r="D643" s="114"/>
      <c r="E643" s="115"/>
      <c r="F643" s="114"/>
      <c r="G643" s="115"/>
    </row>
    <row r="644" spans="1:7" ht="27" thickTop="1">
      <c r="A644" s="116"/>
      <c r="B644" s="117"/>
      <c r="C644" s="117"/>
      <c r="D644" s="117"/>
      <c r="E644" s="118"/>
      <c r="F644" s="117"/>
      <c r="G644" s="119"/>
    </row>
    <row r="645" spans="1:7" ht="18">
      <c r="A645" s="240">
        <f>CONCATENATE(Kari!A24)</f>
      </c>
      <c r="B645" s="241"/>
      <c r="C645" s="241"/>
      <c r="D645" s="241"/>
      <c r="E645" s="241"/>
      <c r="F645" s="241"/>
      <c r="G645" s="242"/>
    </row>
    <row r="646" spans="1:7" ht="18.75" thickBot="1">
      <c r="A646" s="120"/>
      <c r="B646" s="121"/>
      <c r="C646" s="122"/>
      <c r="D646" s="122"/>
      <c r="E646" s="122"/>
      <c r="F646" s="122"/>
      <c r="G646" s="123"/>
    </row>
    <row r="647" spans="1:7" ht="27.75" thickBot="1" thickTop="1">
      <c r="A647" s="114"/>
      <c r="B647" s="114"/>
      <c r="C647" s="114"/>
      <c r="D647" s="114"/>
      <c r="E647" s="115"/>
      <c r="F647" s="114"/>
      <c r="G647" s="115"/>
    </row>
    <row r="648" spans="1:7" ht="12.75">
      <c r="A648" s="149"/>
      <c r="B648" s="150"/>
      <c r="C648" s="150"/>
      <c r="D648" s="150"/>
      <c r="E648" s="151"/>
      <c r="F648" s="150"/>
      <c r="G648" s="152"/>
    </row>
    <row r="649" spans="1:7" ht="15.75">
      <c r="A649" s="228" t="s">
        <v>67</v>
      </c>
      <c r="B649" s="229"/>
      <c r="C649" s="229"/>
      <c r="D649" s="229"/>
      <c r="E649" s="229"/>
      <c r="F649" s="229"/>
      <c r="G649" s="230"/>
    </row>
    <row r="650" spans="1:7" ht="23.25">
      <c r="A650" s="231" t="str">
        <f>(Kari!$A$2)</f>
        <v>7. Gottlieb-Daimler-Cup 2009</v>
      </c>
      <c r="B650" s="232"/>
      <c r="C650" s="232"/>
      <c r="D650" s="232"/>
      <c r="E650" s="233"/>
      <c r="F650" s="232"/>
      <c r="G650" s="234"/>
    </row>
    <row r="651" spans="1:7" ht="15.75">
      <c r="A651" s="153"/>
      <c r="B651" s="235">
        <f>(Kari!E24)</f>
        <v>0</v>
      </c>
      <c r="C651" s="235"/>
      <c r="D651" s="236" t="s">
        <v>68</v>
      </c>
      <c r="E651" s="236"/>
      <c r="F651" s="236"/>
      <c r="G651" s="237"/>
    </row>
    <row r="652" spans="1:7" ht="13.5" thickBot="1">
      <c r="A652" s="154"/>
      <c r="B652" s="155"/>
      <c r="C652" s="155"/>
      <c r="D652" s="155"/>
      <c r="E652" s="156"/>
      <c r="F652" s="155"/>
      <c r="G652" s="157"/>
    </row>
    <row r="653" spans="1:7" ht="13.5" thickBot="1">
      <c r="A653" s="131"/>
      <c r="B653" s="35"/>
      <c r="C653" s="35"/>
      <c r="D653" s="35"/>
      <c r="E653" s="132"/>
      <c r="F653" s="35"/>
      <c r="G653" s="132"/>
    </row>
    <row r="654" spans="1:7" ht="13.5" thickTop="1">
      <c r="A654" s="133" t="s">
        <v>58</v>
      </c>
      <c r="B654" s="124"/>
      <c r="C654" s="124"/>
      <c r="D654" s="124"/>
      <c r="E654" s="125"/>
      <c r="F654" s="124"/>
      <c r="G654" s="126">
        <v>20</v>
      </c>
    </row>
    <row r="655" spans="1:7" ht="12.75">
      <c r="A655" s="134"/>
      <c r="B655" s="135"/>
      <c r="C655" s="135"/>
      <c r="D655" s="135"/>
      <c r="E655" s="136"/>
      <c r="F655" s="135"/>
      <c r="G655" s="137"/>
    </row>
    <row r="656" spans="1:7" ht="12.75">
      <c r="A656" s="134" t="s">
        <v>59</v>
      </c>
      <c r="B656" s="135"/>
      <c r="C656" s="135"/>
      <c r="D656" s="135"/>
      <c r="E656" s="136"/>
      <c r="F656" s="135"/>
      <c r="G656" s="137"/>
    </row>
    <row r="657" spans="1:7" ht="12.75">
      <c r="A657" s="134"/>
      <c r="B657" s="135" t="s">
        <v>60</v>
      </c>
      <c r="C657" s="135"/>
      <c r="D657" s="135"/>
      <c r="E657" s="136"/>
      <c r="F657" s="135"/>
      <c r="G657" s="138">
        <f>(Kari!K24)</f>
        <v>0</v>
      </c>
    </row>
    <row r="658" spans="1:7" ht="12.75">
      <c r="A658" s="134"/>
      <c r="B658" s="135"/>
      <c r="C658" s="135"/>
      <c r="D658" s="135"/>
      <c r="E658" s="136"/>
      <c r="F658" s="135"/>
      <c r="G658" s="137"/>
    </row>
    <row r="659" spans="1:7" ht="12.75">
      <c r="A659" s="139"/>
      <c r="B659" s="135" t="s">
        <v>61</v>
      </c>
      <c r="C659" s="140">
        <f>(Kari!G24)</f>
        <v>0</v>
      </c>
      <c r="D659" s="135" t="s">
        <v>62</v>
      </c>
      <c r="E659" s="136">
        <v>0.2</v>
      </c>
      <c r="F659" s="135" t="s">
        <v>63</v>
      </c>
      <c r="G659" s="137">
        <f>C659*E659+G660</f>
        <v>0</v>
      </c>
    </row>
    <row r="660" spans="1:7" ht="12.75">
      <c r="A660" s="139"/>
      <c r="B660" s="135" t="s">
        <v>64</v>
      </c>
      <c r="C660" s="140">
        <f>(Kari!I24)</f>
        <v>0</v>
      </c>
      <c r="D660" s="135" t="s">
        <v>62</v>
      </c>
      <c r="E660" s="136">
        <v>0.23</v>
      </c>
      <c r="F660" s="135" t="s">
        <v>63</v>
      </c>
      <c r="G660" s="137">
        <f>C660*E660+G661</f>
        <v>0</v>
      </c>
    </row>
    <row r="661" spans="1:7" ht="12.75">
      <c r="A661" s="139"/>
      <c r="B661" s="135"/>
      <c r="C661" s="135"/>
      <c r="D661" s="135"/>
      <c r="E661" s="136"/>
      <c r="F661" s="135"/>
      <c r="G661" s="137"/>
    </row>
    <row r="662" spans="1:7" ht="12.75">
      <c r="A662" s="134" t="s">
        <v>65</v>
      </c>
      <c r="B662" s="135"/>
      <c r="C662" s="135"/>
      <c r="D662" s="135"/>
      <c r="E662" s="136"/>
      <c r="F662" s="135"/>
      <c r="G662" s="141"/>
    </row>
    <row r="663" spans="1:7" ht="12.75">
      <c r="A663" s="139"/>
      <c r="B663" s="135"/>
      <c r="C663" s="135"/>
      <c r="D663" s="135"/>
      <c r="E663" s="136"/>
      <c r="F663" s="135"/>
      <c r="G663" s="141"/>
    </row>
    <row r="664" spans="1:7" ht="13.5" thickBot="1">
      <c r="A664" s="127"/>
      <c r="B664" s="128"/>
      <c r="C664" s="128"/>
      <c r="D664" s="128"/>
      <c r="E664" s="129"/>
      <c r="F664" s="128"/>
      <c r="G664" s="130"/>
    </row>
    <row r="665" spans="1:7" ht="14.25" thickBot="1" thickTop="1">
      <c r="A665" s="135"/>
      <c r="B665" s="135"/>
      <c r="C665" s="135"/>
      <c r="D665" s="135"/>
      <c r="E665" s="136"/>
      <c r="F665" s="135"/>
      <c r="G665" s="136"/>
    </row>
    <row r="666" spans="1:7" ht="17.25" thickBot="1" thickTop="1">
      <c r="A666" s="142" t="s">
        <v>9</v>
      </c>
      <c r="B666" s="143"/>
      <c r="C666" s="143"/>
      <c r="D666" s="143"/>
      <c r="E666" s="144"/>
      <c r="F666" s="143"/>
      <c r="G666" s="145">
        <f>SUM(G654:G663)</f>
        <v>20</v>
      </c>
    </row>
    <row r="667" spans="1:7" ht="13.5" thickTop="1">
      <c r="A667" s="35"/>
      <c r="B667" s="35"/>
      <c r="C667" s="35"/>
      <c r="D667" s="35"/>
      <c r="E667" s="132"/>
      <c r="F667" s="35"/>
      <c r="G667" s="132"/>
    </row>
    <row r="668" spans="1:7" ht="12.75">
      <c r="A668" s="238" t="s">
        <v>66</v>
      </c>
      <c r="B668" s="238"/>
      <c r="C668" s="35"/>
      <c r="D668" s="35"/>
      <c r="E668" s="132"/>
      <c r="F668" s="35"/>
      <c r="G668" s="132"/>
    </row>
    <row r="669" spans="1:7" ht="12.75">
      <c r="A669" s="239">
        <f>(Kari!E24)</f>
        <v>0</v>
      </c>
      <c r="B669" s="239"/>
      <c r="C669" s="35"/>
      <c r="D669" s="35"/>
      <c r="E669" s="132"/>
      <c r="F669" s="35"/>
      <c r="G669" s="132"/>
    </row>
    <row r="670" spans="1:7" ht="12.75">
      <c r="A670" s="35"/>
      <c r="B670" s="35"/>
      <c r="C670" s="226"/>
      <c r="D670" s="226"/>
      <c r="E670" s="132"/>
      <c r="F670" s="35"/>
      <c r="G670" s="132"/>
    </row>
    <row r="671" spans="1:7" ht="12.75">
      <c r="A671" s="135"/>
      <c r="B671" s="135"/>
      <c r="C671" s="35"/>
      <c r="D671" s="35"/>
      <c r="E671" s="132"/>
      <c r="F671" s="35"/>
      <c r="G671" s="132"/>
    </row>
    <row r="672" spans="1:7" ht="13.5" thickBot="1">
      <c r="A672" s="227" t="str">
        <f>Kari_1</f>
        <v> </v>
      </c>
      <c r="B672" s="227"/>
      <c r="C672" s="146"/>
      <c r="D672" s="146"/>
      <c r="E672" s="147"/>
      <c r="F672" s="146"/>
      <c r="G672" s="147"/>
    </row>
    <row r="673" spans="1:7" ht="13.5" thickTop="1">
      <c r="A673" s="148"/>
      <c r="B673" s="148"/>
      <c r="C673" s="135"/>
      <c r="D673" s="135"/>
      <c r="E673" s="136"/>
      <c r="F673" s="135"/>
      <c r="G673" s="136"/>
    </row>
    <row r="674" spans="1:7" ht="27.75">
      <c r="A674" s="243" t="s">
        <v>57</v>
      </c>
      <c r="B674" s="243"/>
      <c r="C674" s="243"/>
      <c r="D674" s="243"/>
      <c r="E674" s="244"/>
      <c r="F674" s="243"/>
      <c r="G674" s="244"/>
    </row>
    <row r="675" spans="1:7" ht="27" thickBot="1">
      <c r="A675" s="114"/>
      <c r="B675" s="114"/>
      <c r="C675" s="114"/>
      <c r="D675" s="114"/>
      <c r="E675" s="115"/>
      <c r="F675" s="114"/>
      <c r="G675" s="115"/>
    </row>
    <row r="676" spans="1:7" ht="27" thickTop="1">
      <c r="A676" s="116"/>
      <c r="B676" s="117"/>
      <c r="C676" s="117"/>
      <c r="D676" s="117"/>
      <c r="E676" s="118"/>
      <c r="F676" s="117"/>
      <c r="G676" s="119"/>
    </row>
    <row r="677" spans="1:7" ht="18">
      <c r="A677" s="240">
        <f>CONCATENATE(Kari!A25)</f>
      </c>
      <c r="B677" s="241"/>
      <c r="C677" s="241"/>
      <c r="D677" s="241"/>
      <c r="E677" s="241"/>
      <c r="F677" s="241"/>
      <c r="G677" s="242"/>
    </row>
    <row r="678" spans="1:7" ht="18.75" thickBot="1">
      <c r="A678" s="120"/>
      <c r="B678" s="121"/>
      <c r="C678" s="122"/>
      <c r="D678" s="122"/>
      <c r="E678" s="122"/>
      <c r="F678" s="122"/>
      <c r="G678" s="123"/>
    </row>
    <row r="679" spans="1:7" ht="27.75" thickBot="1" thickTop="1">
      <c r="A679" s="114"/>
      <c r="B679" s="114"/>
      <c r="C679" s="114"/>
      <c r="D679" s="114"/>
      <c r="E679" s="115"/>
      <c r="F679" s="114"/>
      <c r="G679" s="115"/>
    </row>
    <row r="680" spans="1:7" ht="12.75">
      <c r="A680" s="149"/>
      <c r="B680" s="150"/>
      <c r="C680" s="150"/>
      <c r="D680" s="150"/>
      <c r="E680" s="151"/>
      <c r="F680" s="150"/>
      <c r="G680" s="152"/>
    </row>
    <row r="681" spans="1:7" ht="15.75">
      <c r="A681" s="228" t="s">
        <v>67</v>
      </c>
      <c r="B681" s="229"/>
      <c r="C681" s="229"/>
      <c r="D681" s="229"/>
      <c r="E681" s="229"/>
      <c r="F681" s="229"/>
      <c r="G681" s="230"/>
    </row>
    <row r="682" spans="1:7" ht="23.25">
      <c r="A682" s="231" t="str">
        <f>(Kari!$A$2)</f>
        <v>7. Gottlieb-Daimler-Cup 2009</v>
      </c>
      <c r="B682" s="232"/>
      <c r="C682" s="232"/>
      <c r="D682" s="232"/>
      <c r="E682" s="233"/>
      <c r="F682" s="232"/>
      <c r="G682" s="234"/>
    </row>
    <row r="683" spans="1:7" ht="15.75">
      <c r="A683" s="153"/>
      <c r="B683" s="235">
        <f>(Kari!E25)</f>
        <v>0</v>
      </c>
      <c r="C683" s="235"/>
      <c r="D683" s="236" t="s">
        <v>68</v>
      </c>
      <c r="E683" s="236"/>
      <c r="F683" s="236"/>
      <c r="G683" s="237"/>
    </row>
    <row r="684" spans="1:7" ht="13.5" thickBot="1">
      <c r="A684" s="154"/>
      <c r="B684" s="155"/>
      <c r="C684" s="155"/>
      <c r="D684" s="155"/>
      <c r="E684" s="156"/>
      <c r="F684" s="155"/>
      <c r="G684" s="157"/>
    </row>
    <row r="685" spans="1:7" ht="13.5" thickBot="1">
      <c r="A685" s="131"/>
      <c r="B685" s="35"/>
      <c r="C685" s="35"/>
      <c r="D685" s="35"/>
      <c r="E685" s="132"/>
      <c r="F685" s="35"/>
      <c r="G685" s="132"/>
    </row>
    <row r="686" spans="1:7" ht="13.5" thickTop="1">
      <c r="A686" s="133" t="s">
        <v>58</v>
      </c>
      <c r="B686" s="124"/>
      <c r="C686" s="124"/>
      <c r="D686" s="124"/>
      <c r="E686" s="125"/>
      <c r="F686" s="124"/>
      <c r="G686" s="126">
        <v>20</v>
      </c>
    </row>
    <row r="687" spans="1:7" ht="12.75">
      <c r="A687" s="134"/>
      <c r="B687" s="135"/>
      <c r="C687" s="135"/>
      <c r="D687" s="135"/>
      <c r="E687" s="136"/>
      <c r="F687" s="135"/>
      <c r="G687" s="137"/>
    </row>
    <row r="688" spans="1:7" ht="12.75">
      <c r="A688" s="134" t="s">
        <v>59</v>
      </c>
      <c r="B688" s="135"/>
      <c r="C688" s="135"/>
      <c r="D688" s="135"/>
      <c r="E688" s="136"/>
      <c r="F688" s="135"/>
      <c r="G688" s="137"/>
    </row>
    <row r="689" spans="1:7" ht="12.75">
      <c r="A689" s="134"/>
      <c r="B689" s="135" t="s">
        <v>60</v>
      </c>
      <c r="C689" s="135"/>
      <c r="D689" s="135"/>
      <c r="E689" s="136"/>
      <c r="F689" s="135"/>
      <c r="G689" s="138">
        <f>(Kari!K25)</f>
        <v>0</v>
      </c>
    </row>
    <row r="690" spans="1:7" ht="12.75">
      <c r="A690" s="134"/>
      <c r="B690" s="135"/>
      <c r="C690" s="135"/>
      <c r="D690" s="135"/>
      <c r="E690" s="136"/>
      <c r="F690" s="135"/>
      <c r="G690" s="137"/>
    </row>
    <row r="691" spans="1:7" ht="12.75">
      <c r="A691" s="139"/>
      <c r="B691" s="135" t="s">
        <v>61</v>
      </c>
      <c r="C691" s="140">
        <f>(Kari!G25)</f>
        <v>0</v>
      </c>
      <c r="D691" s="135" t="s">
        <v>62</v>
      </c>
      <c r="E691" s="136">
        <v>0.2</v>
      </c>
      <c r="F691" s="135" t="s">
        <v>63</v>
      </c>
      <c r="G691" s="137">
        <f>C691*E691+G692</f>
        <v>0</v>
      </c>
    </row>
    <row r="692" spans="1:7" ht="12.75">
      <c r="A692" s="139"/>
      <c r="B692" s="135" t="s">
        <v>64</v>
      </c>
      <c r="C692" s="140">
        <f>(Kari!I25)</f>
        <v>0</v>
      </c>
      <c r="D692" s="135" t="s">
        <v>62</v>
      </c>
      <c r="E692" s="136">
        <v>0.23</v>
      </c>
      <c r="F692" s="135" t="s">
        <v>63</v>
      </c>
      <c r="G692" s="137">
        <f>C692*E692+G693</f>
        <v>0</v>
      </c>
    </row>
    <row r="693" spans="1:7" ht="12.75">
      <c r="A693" s="139"/>
      <c r="B693" s="135"/>
      <c r="C693" s="135"/>
      <c r="D693" s="135"/>
      <c r="E693" s="136"/>
      <c r="F693" s="135"/>
      <c r="G693" s="137"/>
    </row>
    <row r="694" spans="1:7" ht="12.75">
      <c r="A694" s="134" t="s">
        <v>65</v>
      </c>
      <c r="B694" s="135"/>
      <c r="C694" s="135"/>
      <c r="D694" s="135"/>
      <c r="E694" s="136"/>
      <c r="F694" s="135"/>
      <c r="G694" s="141"/>
    </row>
    <row r="695" spans="1:7" ht="12.75">
      <c r="A695" s="139"/>
      <c r="B695" s="135"/>
      <c r="C695" s="135"/>
      <c r="D695" s="135"/>
      <c r="E695" s="136"/>
      <c r="F695" s="135"/>
      <c r="G695" s="141"/>
    </row>
    <row r="696" spans="1:7" ht="13.5" thickBot="1">
      <c r="A696" s="127"/>
      <c r="B696" s="128"/>
      <c r="C696" s="128"/>
      <c r="D696" s="128"/>
      <c r="E696" s="129"/>
      <c r="F696" s="128"/>
      <c r="G696" s="130"/>
    </row>
    <row r="697" spans="1:7" ht="14.25" thickBot="1" thickTop="1">
      <c r="A697" s="135"/>
      <c r="B697" s="135"/>
      <c r="C697" s="135"/>
      <c r="D697" s="135"/>
      <c r="E697" s="136"/>
      <c r="F697" s="135"/>
      <c r="G697" s="136"/>
    </row>
    <row r="698" spans="1:7" ht="17.25" thickBot="1" thickTop="1">
      <c r="A698" s="142" t="s">
        <v>9</v>
      </c>
      <c r="B698" s="143"/>
      <c r="C698" s="143"/>
      <c r="D698" s="143"/>
      <c r="E698" s="144"/>
      <c r="F698" s="143"/>
      <c r="G698" s="145">
        <f>SUM(G686:G695)</f>
        <v>20</v>
      </c>
    </row>
    <row r="699" spans="1:7" ht="13.5" thickTop="1">
      <c r="A699" s="35"/>
      <c r="B699" s="35"/>
      <c r="C699" s="35"/>
      <c r="D699" s="35"/>
      <c r="E699" s="132"/>
      <c r="F699" s="35"/>
      <c r="G699" s="132"/>
    </row>
    <row r="700" spans="1:7" ht="12.75">
      <c r="A700" s="238" t="s">
        <v>66</v>
      </c>
      <c r="B700" s="238"/>
      <c r="C700" s="35"/>
      <c r="D700" s="35"/>
      <c r="E700" s="132"/>
      <c r="F700" s="35"/>
      <c r="G700" s="132"/>
    </row>
    <row r="701" spans="1:7" ht="12.75">
      <c r="A701" s="239">
        <f>(Kari!E25)</f>
        <v>0</v>
      </c>
      <c r="B701" s="239"/>
      <c r="C701" s="35"/>
      <c r="D701" s="35"/>
      <c r="E701" s="132"/>
      <c r="F701" s="35"/>
      <c r="G701" s="132"/>
    </row>
    <row r="702" spans="1:7" ht="12.75">
      <c r="A702" s="35"/>
      <c r="B702" s="35"/>
      <c r="C702" s="226"/>
      <c r="D702" s="226"/>
      <c r="E702" s="132"/>
      <c r="F702" s="35"/>
      <c r="G702" s="132"/>
    </row>
    <row r="703" spans="1:7" ht="12.75">
      <c r="A703" s="135"/>
      <c r="B703" s="135"/>
      <c r="C703" s="35"/>
      <c r="D703" s="35"/>
      <c r="E703" s="132"/>
      <c r="F703" s="35"/>
      <c r="G703" s="132"/>
    </row>
    <row r="704" spans="1:7" ht="13.5" thickBot="1">
      <c r="A704" s="227" t="str">
        <f>Kari_1</f>
        <v> </v>
      </c>
      <c r="B704" s="227"/>
      <c r="C704" s="146"/>
      <c r="D704" s="146"/>
      <c r="E704" s="147"/>
      <c r="F704" s="146"/>
      <c r="G704" s="147"/>
    </row>
    <row r="705" spans="1:7" ht="13.5" thickTop="1">
      <c r="A705" s="148"/>
      <c r="B705" s="148"/>
      <c r="C705" s="135"/>
      <c r="D705" s="135"/>
      <c r="E705" s="136"/>
      <c r="F705" s="135"/>
      <c r="G705" s="136"/>
    </row>
    <row r="706" spans="1:7" ht="27.75">
      <c r="A706" s="243" t="s">
        <v>57</v>
      </c>
      <c r="B706" s="243"/>
      <c r="C706" s="243"/>
      <c r="D706" s="243"/>
      <c r="E706" s="244"/>
      <c r="F706" s="243"/>
      <c r="G706" s="244"/>
    </row>
    <row r="707" spans="1:7" ht="27" thickBot="1">
      <c r="A707" s="114"/>
      <c r="B707" s="114"/>
      <c r="C707" s="114"/>
      <c r="D707" s="114"/>
      <c r="E707" s="115"/>
      <c r="F707" s="114"/>
      <c r="G707" s="115"/>
    </row>
    <row r="708" spans="1:7" ht="27" thickTop="1">
      <c r="A708" s="116"/>
      <c r="B708" s="117"/>
      <c r="C708" s="117"/>
      <c r="D708" s="117"/>
      <c r="E708" s="118"/>
      <c r="F708" s="117"/>
      <c r="G708" s="119"/>
    </row>
    <row r="709" spans="1:7" ht="18">
      <c r="A709" s="240">
        <f>CONCATENATE(Kari!A26)</f>
      </c>
      <c r="B709" s="241"/>
      <c r="C709" s="241"/>
      <c r="D709" s="241"/>
      <c r="E709" s="241"/>
      <c r="F709" s="241"/>
      <c r="G709" s="242"/>
    </row>
    <row r="710" spans="1:7" ht="18.75" thickBot="1">
      <c r="A710" s="120"/>
      <c r="B710" s="121"/>
      <c r="C710" s="122"/>
      <c r="D710" s="122"/>
      <c r="E710" s="122"/>
      <c r="F710" s="122"/>
      <c r="G710" s="123"/>
    </row>
    <row r="711" spans="1:7" ht="27.75" thickBot="1" thickTop="1">
      <c r="A711" s="114"/>
      <c r="B711" s="114"/>
      <c r="C711" s="114"/>
      <c r="D711" s="114"/>
      <c r="E711" s="115"/>
      <c r="F711" s="114"/>
      <c r="G711" s="115"/>
    </row>
    <row r="712" spans="1:7" ht="12.75">
      <c r="A712" s="149"/>
      <c r="B712" s="150"/>
      <c r="C712" s="150"/>
      <c r="D712" s="150"/>
      <c r="E712" s="151"/>
      <c r="F712" s="150"/>
      <c r="G712" s="152"/>
    </row>
    <row r="713" spans="1:7" ht="15.75">
      <c r="A713" s="228" t="s">
        <v>67</v>
      </c>
      <c r="B713" s="229"/>
      <c r="C713" s="229"/>
      <c r="D713" s="229"/>
      <c r="E713" s="229"/>
      <c r="F713" s="229"/>
      <c r="G713" s="230"/>
    </row>
    <row r="714" spans="1:7" ht="23.25">
      <c r="A714" s="231" t="str">
        <f>(Kari!$A$2)</f>
        <v>7. Gottlieb-Daimler-Cup 2009</v>
      </c>
      <c r="B714" s="232"/>
      <c r="C714" s="232"/>
      <c r="D714" s="232"/>
      <c r="E714" s="233"/>
      <c r="F714" s="232"/>
      <c r="G714" s="234"/>
    </row>
    <row r="715" spans="1:7" ht="15.75">
      <c r="A715" s="153"/>
      <c r="B715" s="235">
        <f>(Kari!E26)</f>
        <v>0</v>
      </c>
      <c r="C715" s="235"/>
      <c r="D715" s="236" t="s">
        <v>68</v>
      </c>
      <c r="E715" s="236"/>
      <c r="F715" s="236"/>
      <c r="G715" s="237"/>
    </row>
    <row r="716" spans="1:7" ht="13.5" thickBot="1">
      <c r="A716" s="154"/>
      <c r="B716" s="155"/>
      <c r="C716" s="155"/>
      <c r="D716" s="155"/>
      <c r="E716" s="156"/>
      <c r="F716" s="155"/>
      <c r="G716" s="157"/>
    </row>
    <row r="717" spans="1:7" ht="13.5" thickBot="1">
      <c r="A717" s="131"/>
      <c r="B717" s="35"/>
      <c r="C717" s="35"/>
      <c r="D717" s="35"/>
      <c r="E717" s="132"/>
      <c r="F717" s="35"/>
      <c r="G717" s="132"/>
    </row>
    <row r="718" spans="1:7" ht="13.5" thickTop="1">
      <c r="A718" s="133" t="s">
        <v>58</v>
      </c>
      <c r="B718" s="124"/>
      <c r="C718" s="124"/>
      <c r="D718" s="124"/>
      <c r="E718" s="125"/>
      <c r="F718" s="124"/>
      <c r="G718" s="126">
        <v>20</v>
      </c>
    </row>
    <row r="719" spans="1:7" ht="12.75">
      <c r="A719" s="134"/>
      <c r="B719" s="135"/>
      <c r="C719" s="135"/>
      <c r="D719" s="135"/>
      <c r="E719" s="136"/>
      <c r="F719" s="135"/>
      <c r="G719" s="137"/>
    </row>
    <row r="720" spans="1:7" ht="12.75">
      <c r="A720" s="134" t="s">
        <v>59</v>
      </c>
      <c r="B720" s="135"/>
      <c r="C720" s="135"/>
      <c r="D720" s="135"/>
      <c r="E720" s="136"/>
      <c r="F720" s="135"/>
      <c r="G720" s="137"/>
    </row>
    <row r="721" spans="1:7" ht="12.75">
      <c r="A721" s="134"/>
      <c r="B721" s="135" t="s">
        <v>60</v>
      </c>
      <c r="C721" s="135"/>
      <c r="D721" s="135"/>
      <c r="E721" s="136"/>
      <c r="F721" s="135"/>
      <c r="G721" s="138">
        <f>(Kari!K26)</f>
        <v>0</v>
      </c>
    </row>
    <row r="722" spans="1:7" ht="12.75">
      <c r="A722" s="134"/>
      <c r="B722" s="135"/>
      <c r="C722" s="135"/>
      <c r="D722" s="135"/>
      <c r="E722" s="136"/>
      <c r="F722" s="135"/>
      <c r="G722" s="137"/>
    </row>
    <row r="723" spans="1:7" ht="12.75">
      <c r="A723" s="139"/>
      <c r="B723" s="135" t="s">
        <v>61</v>
      </c>
      <c r="C723" s="140">
        <f>(Kari!G26)</f>
        <v>0</v>
      </c>
      <c r="D723" s="135" t="s">
        <v>62</v>
      </c>
      <c r="E723" s="136">
        <v>0.2</v>
      </c>
      <c r="F723" s="135" t="s">
        <v>63</v>
      </c>
      <c r="G723" s="137">
        <f>C723*E723+G724</f>
        <v>0</v>
      </c>
    </row>
    <row r="724" spans="1:7" ht="12.75">
      <c r="A724" s="139"/>
      <c r="B724" s="135" t="s">
        <v>64</v>
      </c>
      <c r="C724" s="140">
        <f>(Kari!I26)</f>
        <v>0</v>
      </c>
      <c r="D724" s="135" t="s">
        <v>62</v>
      </c>
      <c r="E724" s="136">
        <v>0.23</v>
      </c>
      <c r="F724" s="135" t="s">
        <v>63</v>
      </c>
      <c r="G724" s="137">
        <f>C724*E724+G725</f>
        <v>0</v>
      </c>
    </row>
    <row r="725" spans="1:7" ht="12.75">
      <c r="A725" s="139"/>
      <c r="B725" s="135"/>
      <c r="C725" s="135"/>
      <c r="D725" s="135"/>
      <c r="E725" s="136"/>
      <c r="F725" s="135"/>
      <c r="G725" s="137"/>
    </row>
    <row r="726" spans="1:7" ht="12.75">
      <c r="A726" s="134" t="s">
        <v>65</v>
      </c>
      <c r="B726" s="135"/>
      <c r="C726" s="135"/>
      <c r="D726" s="135"/>
      <c r="E726" s="136"/>
      <c r="F726" s="135"/>
      <c r="G726" s="141"/>
    </row>
    <row r="727" spans="1:7" ht="12.75">
      <c r="A727" s="139"/>
      <c r="B727" s="135"/>
      <c r="C727" s="135"/>
      <c r="D727" s="135"/>
      <c r="E727" s="136"/>
      <c r="F727" s="135"/>
      <c r="G727" s="141"/>
    </row>
    <row r="728" spans="1:7" ht="13.5" thickBot="1">
      <c r="A728" s="127"/>
      <c r="B728" s="128"/>
      <c r="C728" s="128"/>
      <c r="D728" s="128"/>
      <c r="E728" s="129"/>
      <c r="F728" s="128"/>
      <c r="G728" s="130"/>
    </row>
    <row r="729" spans="1:7" ht="14.25" thickBot="1" thickTop="1">
      <c r="A729" s="135"/>
      <c r="B729" s="135"/>
      <c r="C729" s="135"/>
      <c r="D729" s="135"/>
      <c r="E729" s="136"/>
      <c r="F729" s="135"/>
      <c r="G729" s="136"/>
    </row>
    <row r="730" spans="1:7" ht="17.25" thickBot="1" thickTop="1">
      <c r="A730" s="142" t="s">
        <v>9</v>
      </c>
      <c r="B730" s="143"/>
      <c r="C730" s="143"/>
      <c r="D730" s="143"/>
      <c r="E730" s="144"/>
      <c r="F730" s="143"/>
      <c r="G730" s="145">
        <f>SUM(G718:G727)</f>
        <v>20</v>
      </c>
    </row>
    <row r="731" spans="1:7" ht="13.5" thickTop="1">
      <c r="A731" s="35"/>
      <c r="B731" s="35"/>
      <c r="C731" s="35"/>
      <c r="D731" s="35"/>
      <c r="E731" s="132"/>
      <c r="F731" s="35"/>
      <c r="G731" s="132"/>
    </row>
    <row r="732" spans="1:7" ht="12.75">
      <c r="A732" s="238" t="s">
        <v>66</v>
      </c>
      <c r="B732" s="238"/>
      <c r="C732" s="35"/>
      <c r="D732" s="35"/>
      <c r="E732" s="132"/>
      <c r="F732" s="35"/>
      <c r="G732" s="132"/>
    </row>
    <row r="733" spans="1:7" ht="12.75">
      <c r="A733" s="239">
        <f>(Kari!E26)</f>
        <v>0</v>
      </c>
      <c r="B733" s="239"/>
      <c r="C733" s="35"/>
      <c r="D733" s="35"/>
      <c r="E733" s="132"/>
      <c r="F733" s="35"/>
      <c r="G733" s="132"/>
    </row>
    <row r="734" spans="1:7" ht="12.75">
      <c r="A734" s="35"/>
      <c r="B734" s="35"/>
      <c r="C734" s="226"/>
      <c r="D734" s="226"/>
      <c r="E734" s="132"/>
      <c r="F734" s="35"/>
      <c r="G734" s="132"/>
    </row>
    <row r="735" spans="1:7" ht="12.75">
      <c r="A735" s="135"/>
      <c r="B735" s="135"/>
      <c r="C735" s="35"/>
      <c r="D735" s="35"/>
      <c r="E735" s="132"/>
      <c r="F735" s="35"/>
      <c r="G735" s="132"/>
    </row>
    <row r="736" spans="1:7" ht="13.5" thickBot="1">
      <c r="A736" s="227" t="str">
        <f>Kari_1</f>
        <v> </v>
      </c>
      <c r="B736" s="227"/>
      <c r="C736" s="146"/>
      <c r="D736" s="146"/>
      <c r="E736" s="147"/>
      <c r="F736" s="146"/>
      <c r="G736" s="147"/>
    </row>
    <row r="737" spans="1:7" ht="13.5" thickTop="1">
      <c r="A737" s="148"/>
      <c r="B737" s="148"/>
      <c r="C737" s="135"/>
      <c r="D737" s="135"/>
      <c r="E737" s="136"/>
      <c r="F737" s="135"/>
      <c r="G737" s="136"/>
    </row>
    <row r="738" spans="1:7" ht="27.75">
      <c r="A738" s="243" t="s">
        <v>57</v>
      </c>
      <c r="B738" s="243"/>
      <c r="C738" s="243"/>
      <c r="D738" s="243"/>
      <c r="E738" s="244"/>
      <c r="F738" s="243"/>
      <c r="G738" s="244"/>
    </row>
    <row r="739" spans="1:7" ht="27" thickBot="1">
      <c r="A739" s="114"/>
      <c r="B739" s="114"/>
      <c r="C739" s="114"/>
      <c r="D739" s="114"/>
      <c r="E739" s="115"/>
      <c r="F739" s="114"/>
      <c r="G739" s="115"/>
    </row>
    <row r="740" spans="1:7" ht="27" thickTop="1">
      <c r="A740" s="116"/>
      <c r="B740" s="117"/>
      <c r="C740" s="117"/>
      <c r="D740" s="117"/>
      <c r="E740" s="118"/>
      <c r="F740" s="117"/>
      <c r="G740" s="119"/>
    </row>
    <row r="741" spans="1:7" ht="18">
      <c r="A741" s="240">
        <f>CONCATENATE(Kari!A27)</f>
      </c>
      <c r="B741" s="241"/>
      <c r="C741" s="241"/>
      <c r="D741" s="241"/>
      <c r="E741" s="241"/>
      <c r="F741" s="241"/>
      <c r="G741" s="242"/>
    </row>
    <row r="742" spans="1:7" ht="18.75" thickBot="1">
      <c r="A742" s="120"/>
      <c r="B742" s="121"/>
      <c r="C742" s="122"/>
      <c r="D742" s="122"/>
      <c r="E742" s="122"/>
      <c r="F742" s="122"/>
      <c r="G742" s="123"/>
    </row>
    <row r="743" spans="1:7" ht="27.75" thickBot="1" thickTop="1">
      <c r="A743" s="114"/>
      <c r="B743" s="114"/>
      <c r="C743" s="114"/>
      <c r="D743" s="114"/>
      <c r="E743" s="115"/>
      <c r="F743" s="114"/>
      <c r="G743" s="115"/>
    </row>
    <row r="744" spans="1:7" ht="12.75">
      <c r="A744" s="149"/>
      <c r="B744" s="150"/>
      <c r="C744" s="150"/>
      <c r="D744" s="150"/>
      <c r="E744" s="151"/>
      <c r="F744" s="150"/>
      <c r="G744" s="152"/>
    </row>
    <row r="745" spans="1:7" ht="15.75">
      <c r="A745" s="228" t="s">
        <v>67</v>
      </c>
      <c r="B745" s="229"/>
      <c r="C745" s="229"/>
      <c r="D745" s="229"/>
      <c r="E745" s="229"/>
      <c r="F745" s="229"/>
      <c r="G745" s="230"/>
    </row>
    <row r="746" spans="1:7" ht="23.25">
      <c r="A746" s="231" t="str">
        <f>(Kari!$A$2)</f>
        <v>7. Gottlieb-Daimler-Cup 2009</v>
      </c>
      <c r="B746" s="232"/>
      <c r="C746" s="232"/>
      <c r="D746" s="232"/>
      <c r="E746" s="233"/>
      <c r="F746" s="232"/>
      <c r="G746" s="234"/>
    </row>
    <row r="747" spans="1:7" ht="15.75">
      <c r="A747" s="153"/>
      <c r="B747" s="235">
        <f>(Kari!E27)</f>
        <v>0</v>
      </c>
      <c r="C747" s="235"/>
      <c r="D747" s="236" t="s">
        <v>68</v>
      </c>
      <c r="E747" s="236"/>
      <c r="F747" s="236"/>
      <c r="G747" s="237"/>
    </row>
    <row r="748" spans="1:7" ht="13.5" thickBot="1">
      <c r="A748" s="154"/>
      <c r="B748" s="155"/>
      <c r="C748" s="155"/>
      <c r="D748" s="155"/>
      <c r="E748" s="156"/>
      <c r="F748" s="155"/>
      <c r="G748" s="157"/>
    </row>
    <row r="749" spans="1:7" ht="13.5" thickBot="1">
      <c r="A749" s="131"/>
      <c r="B749" s="35"/>
      <c r="C749" s="35"/>
      <c r="D749" s="35"/>
      <c r="E749" s="132"/>
      <c r="F749" s="35"/>
      <c r="G749" s="132"/>
    </row>
    <row r="750" spans="1:7" ht="13.5" thickTop="1">
      <c r="A750" s="133" t="s">
        <v>58</v>
      </c>
      <c r="B750" s="124"/>
      <c r="C750" s="124"/>
      <c r="D750" s="124"/>
      <c r="E750" s="125"/>
      <c r="F750" s="124"/>
      <c r="G750" s="126">
        <v>20</v>
      </c>
    </row>
    <row r="751" spans="1:7" ht="12.75">
      <c r="A751" s="134"/>
      <c r="B751" s="135"/>
      <c r="C751" s="135"/>
      <c r="D751" s="135"/>
      <c r="E751" s="136"/>
      <c r="F751" s="135"/>
      <c r="G751" s="137"/>
    </row>
    <row r="752" spans="1:7" ht="12.75">
      <c r="A752" s="134" t="s">
        <v>59</v>
      </c>
      <c r="B752" s="135"/>
      <c r="C752" s="135"/>
      <c r="D752" s="135"/>
      <c r="E752" s="136"/>
      <c r="F752" s="135"/>
      <c r="G752" s="137"/>
    </row>
    <row r="753" spans="1:7" ht="12.75">
      <c r="A753" s="134"/>
      <c r="B753" s="135" t="s">
        <v>60</v>
      </c>
      <c r="C753" s="135"/>
      <c r="D753" s="135"/>
      <c r="E753" s="136"/>
      <c r="F753" s="135"/>
      <c r="G753" s="138">
        <f>(Kari!K27)</f>
        <v>0</v>
      </c>
    </row>
    <row r="754" spans="1:7" ht="12.75">
      <c r="A754" s="134"/>
      <c r="B754" s="135"/>
      <c r="C754" s="135"/>
      <c r="D754" s="135"/>
      <c r="E754" s="136"/>
      <c r="F754" s="135"/>
      <c r="G754" s="137"/>
    </row>
    <row r="755" spans="1:7" ht="12.75">
      <c r="A755" s="139"/>
      <c r="B755" s="135" t="s">
        <v>61</v>
      </c>
      <c r="C755" s="140">
        <f>(Kari!G27)</f>
        <v>0</v>
      </c>
      <c r="D755" s="135" t="s">
        <v>62</v>
      </c>
      <c r="E755" s="136">
        <v>0.2</v>
      </c>
      <c r="F755" s="135" t="s">
        <v>63</v>
      </c>
      <c r="G755" s="137">
        <f>C755*E755+G756</f>
        <v>0</v>
      </c>
    </row>
    <row r="756" spans="1:7" ht="12.75">
      <c r="A756" s="139"/>
      <c r="B756" s="135" t="s">
        <v>64</v>
      </c>
      <c r="C756" s="140">
        <f>(Kari!I27)</f>
        <v>0</v>
      </c>
      <c r="D756" s="135" t="s">
        <v>62</v>
      </c>
      <c r="E756" s="136">
        <v>0.23</v>
      </c>
      <c r="F756" s="135" t="s">
        <v>63</v>
      </c>
      <c r="G756" s="137">
        <f>C756*E756+G757</f>
        <v>0</v>
      </c>
    </row>
    <row r="757" spans="1:7" ht="12.75">
      <c r="A757" s="139"/>
      <c r="B757" s="135"/>
      <c r="C757" s="135"/>
      <c r="D757" s="135"/>
      <c r="E757" s="136"/>
      <c r="F757" s="135"/>
      <c r="G757" s="137"/>
    </row>
    <row r="758" spans="1:7" ht="12.75">
      <c r="A758" s="134" t="s">
        <v>65</v>
      </c>
      <c r="B758" s="135"/>
      <c r="C758" s="135"/>
      <c r="D758" s="135"/>
      <c r="E758" s="136"/>
      <c r="F758" s="135"/>
      <c r="G758" s="141"/>
    </row>
    <row r="759" spans="1:7" ht="12.75">
      <c r="A759" s="139"/>
      <c r="B759" s="135"/>
      <c r="C759" s="135"/>
      <c r="D759" s="135"/>
      <c r="E759" s="136"/>
      <c r="F759" s="135"/>
      <c r="G759" s="141"/>
    </row>
    <row r="760" spans="1:7" ht="13.5" thickBot="1">
      <c r="A760" s="127"/>
      <c r="B760" s="128"/>
      <c r="C760" s="128"/>
      <c r="D760" s="128"/>
      <c r="E760" s="129"/>
      <c r="F760" s="128"/>
      <c r="G760" s="130"/>
    </row>
    <row r="761" spans="1:7" ht="14.25" thickBot="1" thickTop="1">
      <c r="A761" s="135"/>
      <c r="B761" s="135"/>
      <c r="C761" s="135"/>
      <c r="D761" s="135"/>
      <c r="E761" s="136"/>
      <c r="F761" s="135"/>
      <c r="G761" s="136"/>
    </row>
    <row r="762" spans="1:7" ht="17.25" thickBot="1" thickTop="1">
      <c r="A762" s="142" t="s">
        <v>9</v>
      </c>
      <c r="B762" s="143"/>
      <c r="C762" s="143"/>
      <c r="D762" s="143"/>
      <c r="E762" s="144"/>
      <c r="F762" s="143"/>
      <c r="G762" s="145">
        <f>SUM(G750:G759)</f>
        <v>20</v>
      </c>
    </row>
    <row r="763" spans="1:7" ht="13.5" thickTop="1">
      <c r="A763" s="35"/>
      <c r="B763" s="35"/>
      <c r="C763" s="35"/>
      <c r="D763" s="35"/>
      <c r="E763" s="132"/>
      <c r="F763" s="35"/>
      <c r="G763" s="132"/>
    </row>
    <row r="764" spans="1:7" ht="12.75">
      <c r="A764" s="238" t="s">
        <v>66</v>
      </c>
      <c r="B764" s="238"/>
      <c r="C764" s="35"/>
      <c r="D764" s="35"/>
      <c r="E764" s="132"/>
      <c r="F764" s="35"/>
      <c r="G764" s="132"/>
    </row>
    <row r="765" spans="1:7" ht="12.75">
      <c r="A765" s="239">
        <f>(Kari!E27)</f>
        <v>0</v>
      </c>
      <c r="B765" s="239"/>
      <c r="C765" s="35"/>
      <c r="D765" s="35"/>
      <c r="E765" s="132"/>
      <c r="F765" s="35"/>
      <c r="G765" s="132"/>
    </row>
    <row r="766" spans="1:7" ht="12.75">
      <c r="A766" s="35"/>
      <c r="B766" s="35"/>
      <c r="C766" s="226"/>
      <c r="D766" s="226"/>
      <c r="E766" s="132"/>
      <c r="F766" s="35"/>
      <c r="G766" s="132"/>
    </row>
    <row r="767" spans="1:7" ht="12.75">
      <c r="A767" s="135"/>
      <c r="B767" s="135"/>
      <c r="C767" s="35"/>
      <c r="D767" s="35"/>
      <c r="E767" s="132"/>
      <c r="F767" s="35"/>
      <c r="G767" s="132"/>
    </row>
    <row r="768" spans="1:7" ht="13.5" thickBot="1">
      <c r="A768" s="227" t="str">
        <f>Kari_1</f>
        <v> </v>
      </c>
      <c r="B768" s="227"/>
      <c r="C768" s="146"/>
      <c r="D768" s="146"/>
      <c r="E768" s="147"/>
      <c r="F768" s="146"/>
      <c r="G768" s="147"/>
    </row>
    <row r="769" ht="13.5" thickTop="1"/>
  </sheetData>
  <sheetProtection/>
  <mergeCells count="240">
    <mergeCell ref="A642:G642"/>
    <mergeCell ref="A2:G2"/>
    <mergeCell ref="A5:G5"/>
    <mergeCell ref="A9:G9"/>
    <mergeCell ref="A10:G10"/>
    <mergeCell ref="A28:B28"/>
    <mergeCell ref="D11:G11"/>
    <mergeCell ref="B11:C11"/>
    <mergeCell ref="A29:B29"/>
    <mergeCell ref="A60:B60"/>
    <mergeCell ref="A61:B61"/>
    <mergeCell ref="A74:G74"/>
    <mergeCell ref="B75:C75"/>
    <mergeCell ref="D75:G75"/>
    <mergeCell ref="A64:B64"/>
    <mergeCell ref="A66:G66"/>
    <mergeCell ref="A69:G69"/>
    <mergeCell ref="A73:G73"/>
    <mergeCell ref="C62:D62"/>
    <mergeCell ref="A124:B124"/>
    <mergeCell ref="A125:B125"/>
    <mergeCell ref="C30:D30"/>
    <mergeCell ref="A34:G34"/>
    <mergeCell ref="A37:G37"/>
    <mergeCell ref="A41:G41"/>
    <mergeCell ref="A42:G42"/>
    <mergeCell ref="B43:C43"/>
    <mergeCell ref="D43:G43"/>
    <mergeCell ref="A32:B32"/>
    <mergeCell ref="B107:C107"/>
    <mergeCell ref="D107:G107"/>
    <mergeCell ref="C94:D94"/>
    <mergeCell ref="A96:B96"/>
    <mergeCell ref="A98:G98"/>
    <mergeCell ref="A101:G101"/>
    <mergeCell ref="A92:B92"/>
    <mergeCell ref="A93:B93"/>
    <mergeCell ref="A105:G105"/>
    <mergeCell ref="A106:G106"/>
    <mergeCell ref="A137:G137"/>
    <mergeCell ref="A138:G138"/>
    <mergeCell ref="B139:C139"/>
    <mergeCell ref="D139:G139"/>
    <mergeCell ref="C126:D126"/>
    <mergeCell ref="A128:B128"/>
    <mergeCell ref="A130:G130"/>
    <mergeCell ref="A133:G133"/>
    <mergeCell ref="A156:B156"/>
    <mergeCell ref="A157:B157"/>
    <mergeCell ref="A162:G162"/>
    <mergeCell ref="A165:G165"/>
    <mergeCell ref="C158:D158"/>
    <mergeCell ref="A160:B160"/>
    <mergeCell ref="B203:C203"/>
    <mergeCell ref="D203:G203"/>
    <mergeCell ref="A169:G169"/>
    <mergeCell ref="A170:G170"/>
    <mergeCell ref="B171:C171"/>
    <mergeCell ref="D171:G171"/>
    <mergeCell ref="A188:B188"/>
    <mergeCell ref="A189:B189"/>
    <mergeCell ref="C190:D190"/>
    <mergeCell ref="A192:B192"/>
    <mergeCell ref="A194:G194"/>
    <mergeCell ref="A197:G197"/>
    <mergeCell ref="A226:G226"/>
    <mergeCell ref="A229:G229"/>
    <mergeCell ref="A220:B220"/>
    <mergeCell ref="A221:B221"/>
    <mergeCell ref="C222:D222"/>
    <mergeCell ref="A224:B224"/>
    <mergeCell ref="A201:G201"/>
    <mergeCell ref="A202:G202"/>
    <mergeCell ref="B235:C235"/>
    <mergeCell ref="D235:G235"/>
    <mergeCell ref="A233:G233"/>
    <mergeCell ref="A234:G234"/>
    <mergeCell ref="A265:G265"/>
    <mergeCell ref="A266:G266"/>
    <mergeCell ref="A258:G258"/>
    <mergeCell ref="A261:G261"/>
    <mergeCell ref="A252:B252"/>
    <mergeCell ref="A253:B253"/>
    <mergeCell ref="C254:D254"/>
    <mergeCell ref="A256:B256"/>
    <mergeCell ref="A290:G290"/>
    <mergeCell ref="A293:G293"/>
    <mergeCell ref="B267:C267"/>
    <mergeCell ref="D267:G267"/>
    <mergeCell ref="A316:B316"/>
    <mergeCell ref="A317:B317"/>
    <mergeCell ref="A284:B284"/>
    <mergeCell ref="A285:B285"/>
    <mergeCell ref="A297:G297"/>
    <mergeCell ref="A298:G298"/>
    <mergeCell ref="B299:C299"/>
    <mergeCell ref="D299:G299"/>
    <mergeCell ref="C286:D286"/>
    <mergeCell ref="A288:B288"/>
    <mergeCell ref="C350:D350"/>
    <mergeCell ref="A352:B352"/>
    <mergeCell ref="C318:D318"/>
    <mergeCell ref="A320:B320"/>
    <mergeCell ref="A322:G322"/>
    <mergeCell ref="A325:G325"/>
    <mergeCell ref="A329:G329"/>
    <mergeCell ref="A330:G330"/>
    <mergeCell ref="B331:C331"/>
    <mergeCell ref="D331:G331"/>
    <mergeCell ref="A348:B348"/>
    <mergeCell ref="A349:B349"/>
    <mergeCell ref="A386:G386"/>
    <mergeCell ref="A389:G389"/>
    <mergeCell ref="A354:G354"/>
    <mergeCell ref="A357:G357"/>
    <mergeCell ref="A361:G361"/>
    <mergeCell ref="A362:G362"/>
    <mergeCell ref="B363:C363"/>
    <mergeCell ref="D363:G363"/>
    <mergeCell ref="A393:G393"/>
    <mergeCell ref="A394:G394"/>
    <mergeCell ref="B395:C395"/>
    <mergeCell ref="D395:G395"/>
    <mergeCell ref="A380:B380"/>
    <mergeCell ref="A381:B381"/>
    <mergeCell ref="C382:D382"/>
    <mergeCell ref="A384:B384"/>
    <mergeCell ref="A418:G418"/>
    <mergeCell ref="A421:G421"/>
    <mergeCell ref="B427:C427"/>
    <mergeCell ref="D427:G427"/>
    <mergeCell ref="A425:G425"/>
    <mergeCell ref="A426:G426"/>
    <mergeCell ref="A412:B412"/>
    <mergeCell ref="A413:B413"/>
    <mergeCell ref="C414:D414"/>
    <mergeCell ref="A416:B416"/>
    <mergeCell ref="A457:G457"/>
    <mergeCell ref="A458:G458"/>
    <mergeCell ref="A450:G450"/>
    <mergeCell ref="A453:G453"/>
    <mergeCell ref="A444:B444"/>
    <mergeCell ref="A445:B445"/>
    <mergeCell ref="C446:D446"/>
    <mergeCell ref="A448:B448"/>
    <mergeCell ref="A482:G482"/>
    <mergeCell ref="A485:G485"/>
    <mergeCell ref="B459:C459"/>
    <mergeCell ref="D459:G459"/>
    <mergeCell ref="A508:B508"/>
    <mergeCell ref="A509:B509"/>
    <mergeCell ref="A476:B476"/>
    <mergeCell ref="A477:B477"/>
    <mergeCell ref="A489:G489"/>
    <mergeCell ref="A490:G490"/>
    <mergeCell ref="B491:C491"/>
    <mergeCell ref="D491:G491"/>
    <mergeCell ref="C478:D478"/>
    <mergeCell ref="A480:B480"/>
    <mergeCell ref="C542:D542"/>
    <mergeCell ref="A544:B544"/>
    <mergeCell ref="C510:D510"/>
    <mergeCell ref="A512:B512"/>
    <mergeCell ref="A514:G514"/>
    <mergeCell ref="A517:G517"/>
    <mergeCell ref="A521:G521"/>
    <mergeCell ref="A522:G522"/>
    <mergeCell ref="B523:C523"/>
    <mergeCell ref="D523:G523"/>
    <mergeCell ref="A540:B540"/>
    <mergeCell ref="A541:B541"/>
    <mergeCell ref="A578:G578"/>
    <mergeCell ref="A581:G581"/>
    <mergeCell ref="A546:G546"/>
    <mergeCell ref="A549:G549"/>
    <mergeCell ref="A553:G553"/>
    <mergeCell ref="A554:G554"/>
    <mergeCell ref="B555:C555"/>
    <mergeCell ref="D555:G555"/>
    <mergeCell ref="A617:G617"/>
    <mergeCell ref="A618:G618"/>
    <mergeCell ref="A585:G585"/>
    <mergeCell ref="A586:G586"/>
    <mergeCell ref="B587:C587"/>
    <mergeCell ref="D587:G587"/>
    <mergeCell ref="A610:G610"/>
    <mergeCell ref="A613:G613"/>
    <mergeCell ref="A604:B604"/>
    <mergeCell ref="A605:B605"/>
    <mergeCell ref="A572:B572"/>
    <mergeCell ref="A573:B573"/>
    <mergeCell ref="C574:D574"/>
    <mergeCell ref="A576:B576"/>
    <mergeCell ref="C606:D606"/>
    <mergeCell ref="A608:B608"/>
    <mergeCell ref="A668:B668"/>
    <mergeCell ref="B619:C619"/>
    <mergeCell ref="D619:G619"/>
    <mergeCell ref="A636:B636"/>
    <mergeCell ref="A637:B637"/>
    <mergeCell ref="C638:D638"/>
    <mergeCell ref="A640:B640"/>
    <mergeCell ref="A645:G645"/>
    <mergeCell ref="A649:G649"/>
    <mergeCell ref="A650:G650"/>
    <mergeCell ref="B651:C651"/>
    <mergeCell ref="D651:G651"/>
    <mergeCell ref="A677:G677"/>
    <mergeCell ref="A681:G681"/>
    <mergeCell ref="A682:G682"/>
    <mergeCell ref="B683:C683"/>
    <mergeCell ref="D683:G683"/>
    <mergeCell ref="A669:B669"/>
    <mergeCell ref="C670:D670"/>
    <mergeCell ref="A672:B672"/>
    <mergeCell ref="A674:G674"/>
    <mergeCell ref="A741:G741"/>
    <mergeCell ref="A704:B704"/>
    <mergeCell ref="A706:G706"/>
    <mergeCell ref="A709:G709"/>
    <mergeCell ref="A713:G713"/>
    <mergeCell ref="A733:B733"/>
    <mergeCell ref="C734:D734"/>
    <mergeCell ref="A732:B732"/>
    <mergeCell ref="A736:B736"/>
    <mergeCell ref="A738:G738"/>
    <mergeCell ref="A700:B700"/>
    <mergeCell ref="A714:G714"/>
    <mergeCell ref="B715:C715"/>
    <mergeCell ref="D715:G715"/>
    <mergeCell ref="A701:B701"/>
    <mergeCell ref="C702:D702"/>
    <mergeCell ref="C766:D766"/>
    <mergeCell ref="A768:B768"/>
    <mergeCell ref="A745:G745"/>
    <mergeCell ref="A746:G746"/>
    <mergeCell ref="B747:C747"/>
    <mergeCell ref="D747:G747"/>
    <mergeCell ref="A764:B764"/>
    <mergeCell ref="A765:B765"/>
  </mergeCells>
  <printOptions horizontalCentered="1"/>
  <pageMargins left="0.7874015748031497" right="0.7874015748031497" top="0.1968503937007874" bottom="0.1968503937007874" header="0.11811023622047245" footer="0.11811023622047245"/>
  <pageSetup horizontalDpi="600" verticalDpi="600" orientation="portrait" paperSize="9" scale="83" r:id="rId1"/>
  <rowBreaks count="11" manualBreakCount="11">
    <brk id="64" max="6" man="1"/>
    <brk id="128" max="6" man="1"/>
    <brk id="192" max="6" man="1"/>
    <brk id="256" max="6" man="1"/>
    <brk id="320" max="6" man="1"/>
    <brk id="384" max="6" man="1"/>
    <brk id="448" max="6" man="1"/>
    <brk id="512" max="6" man="1"/>
    <brk id="576" max="6" man="1"/>
    <brk id="640" max="6" man="1"/>
    <brk id="704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15"/>
  <sheetViews>
    <sheetView view="pageBreakPreview" zoomScale="60" zoomScalePageLayoutView="0" workbookViewId="0" topLeftCell="A1">
      <selection activeCell="A1" sqref="A1:D15"/>
    </sheetView>
  </sheetViews>
  <sheetFormatPr defaultColWidth="11.421875" defaultRowHeight="12.75"/>
  <cols>
    <col min="2" max="2" width="27.8515625" style="0" customWidth="1"/>
    <col min="3" max="3" width="32.7109375" style="0" customWidth="1"/>
    <col min="4" max="4" width="18.140625" style="0" customWidth="1"/>
  </cols>
  <sheetData>
    <row r="1" spans="1:4" ht="20.25">
      <c r="A1" s="103" t="s">
        <v>13</v>
      </c>
      <c r="B1" s="104" t="s">
        <v>16</v>
      </c>
      <c r="C1" s="104" t="s">
        <v>83</v>
      </c>
      <c r="D1" s="102" t="s">
        <v>12</v>
      </c>
    </row>
    <row r="2" spans="1:4" ht="20.25">
      <c r="A2" s="22">
        <f aca="true" t="shared" si="0" ref="A2:A15">IF(COUNT(D2)&gt;0,RANK(D2,$D$2:$D$15),"")</f>
        <v>1</v>
      </c>
      <c r="B2" s="95" t="str">
        <f>Liste!$A$33</f>
        <v>Brno</v>
      </c>
      <c r="C2" s="95" t="str">
        <f>('Manns.'!$E$4)</f>
        <v>Tschechien</v>
      </c>
      <c r="D2" s="20">
        <f>(Liste!$AI$41)</f>
        <v>143.5</v>
      </c>
    </row>
    <row r="3" spans="1:4" ht="20.25">
      <c r="A3" s="22">
        <f t="shared" si="0"/>
        <v>2</v>
      </c>
      <c r="B3" s="95" t="str">
        <f>Liste!$A$13</f>
        <v>Liestal</v>
      </c>
      <c r="C3" s="95" t="str">
        <f>('Manns.'!$C$4)</f>
        <v>Schweiz</v>
      </c>
      <c r="D3" s="20">
        <f>(Liste!$AI$21)</f>
        <v>132.39999999999998</v>
      </c>
    </row>
    <row r="4" spans="1:4" ht="20.25">
      <c r="A4" s="22">
        <f t="shared" si="0"/>
        <v>3</v>
      </c>
      <c r="B4" s="95" t="str">
        <f>Liste!$A$93</f>
        <v>Dresden 1</v>
      </c>
      <c r="C4" s="95" t="str">
        <f>('Manns.'!$K$4)</f>
        <v>Deutschland</v>
      </c>
      <c r="D4" s="20">
        <f>(Liste!$AI$101)</f>
        <v>124.5</v>
      </c>
    </row>
    <row r="5" spans="1:4" ht="20.25">
      <c r="A5" s="22">
        <f t="shared" si="0"/>
        <v>4</v>
      </c>
      <c r="B5" s="95" t="str">
        <f>Liste!$A$53</f>
        <v>Sportunion 1</v>
      </c>
      <c r="C5" s="95" t="str">
        <f>('Manns.'!$G$4)</f>
        <v>Österreich</v>
      </c>
      <c r="D5" s="20">
        <f>(Liste!$AI$61)</f>
        <v>124.2</v>
      </c>
    </row>
    <row r="6" spans="1:4" ht="20.25">
      <c r="A6" s="22">
        <f t="shared" si="0"/>
        <v>5</v>
      </c>
      <c r="B6" s="95" t="str">
        <f>Liste!$A$83</f>
        <v>Sopron</v>
      </c>
      <c r="C6" s="95" t="str">
        <f>('Manns.'!$J$4)</f>
        <v>Österreich/Ungarn</v>
      </c>
      <c r="D6" s="20">
        <f>(Liste!$AI$91)</f>
        <v>120.54999999999998</v>
      </c>
    </row>
    <row r="7" spans="1:4" ht="20.25">
      <c r="A7" s="22">
        <f t="shared" si="0"/>
        <v>6</v>
      </c>
      <c r="B7" s="95" t="str">
        <f>Liste!$A$63</f>
        <v>Sportunion 2</v>
      </c>
      <c r="C7" s="95" t="str">
        <f>('Manns.'!$H$4)</f>
        <v>Österreich</v>
      </c>
      <c r="D7" s="20">
        <f>(Liste!$AI$71)</f>
        <v>118.5</v>
      </c>
    </row>
    <row r="8" spans="1:4" ht="20.25">
      <c r="A8" s="22">
        <f t="shared" si="0"/>
        <v>7</v>
      </c>
      <c r="B8" s="95" t="str">
        <f>Liste!$A$3</f>
        <v>Bury </v>
      </c>
      <c r="C8" s="95" t="str">
        <f>('Manns.'!$B$4)</f>
        <v>England</v>
      </c>
      <c r="D8" s="20">
        <f>(Liste!$AI$11)</f>
        <v>115.15</v>
      </c>
    </row>
    <row r="9" spans="1:4" ht="20.25">
      <c r="A9" s="22">
        <f t="shared" si="0"/>
        <v>8</v>
      </c>
      <c r="B9" s="95" t="str">
        <f>'Manns.'!$N$3</f>
        <v>-------------</v>
      </c>
      <c r="C9" s="95" t="str">
        <f>('Manns.'!$N$4)</f>
        <v>---------------</v>
      </c>
      <c r="D9" s="20">
        <f>(Liste!$AI$131)</f>
        <v>0</v>
      </c>
    </row>
    <row r="10" spans="1:4" ht="20.25">
      <c r="A10" s="22">
        <f t="shared" si="0"/>
        <v>8</v>
      </c>
      <c r="B10" s="95" t="str">
        <f>'Manns.'!$M$3</f>
        <v>------</v>
      </c>
      <c r="C10" s="95" t="str">
        <f>('Manns.'!$M$4)</f>
        <v>--------------</v>
      </c>
      <c r="D10" s="20">
        <f>(Liste!$AI$121)</f>
        <v>0</v>
      </c>
    </row>
    <row r="11" spans="1:4" ht="20.25">
      <c r="A11" s="22">
        <f t="shared" si="0"/>
        <v>8</v>
      </c>
      <c r="B11" s="95" t="str">
        <f>Liste!$A$43</f>
        <v>--------------</v>
      </c>
      <c r="C11" s="95" t="str">
        <f>('Manns.'!$F$4)</f>
        <v>---------------</v>
      </c>
      <c r="D11" s="20">
        <f>(Liste!$AI$51)</f>
        <v>0</v>
      </c>
    </row>
    <row r="12" spans="1:4" ht="20.25">
      <c r="A12" s="22">
        <f t="shared" si="0"/>
        <v>8</v>
      </c>
      <c r="B12" s="95" t="str">
        <f>Liste!$A$73</f>
        <v>Sportunion 3</v>
      </c>
      <c r="C12" s="95" t="str">
        <f>('Manns.'!$I$4)</f>
        <v>Österreich</v>
      </c>
      <c r="D12" s="20">
        <f>(Liste!$AI$81)</f>
        <v>0</v>
      </c>
    </row>
    <row r="13" spans="1:4" ht="20.25">
      <c r="A13" s="22">
        <f t="shared" si="0"/>
        <v>8</v>
      </c>
      <c r="B13" s="95" t="str">
        <f>Liste!$A$23</f>
        <v>-------</v>
      </c>
      <c r="C13" s="95" t="str">
        <f>('Manns.'!$D$4)</f>
        <v>--------------------</v>
      </c>
      <c r="D13" s="20">
        <f>(Liste!$AI$31)</f>
        <v>0</v>
      </c>
    </row>
    <row r="14" spans="1:4" ht="20.25">
      <c r="A14" s="22">
        <f t="shared" si="0"/>
        <v>8</v>
      </c>
      <c r="B14" s="95" t="str">
        <f>'Manns.'!$O$3</f>
        <v>-------------</v>
      </c>
      <c r="C14" s="95" t="str">
        <f>('Manns.'!$O$4)</f>
        <v>--------------</v>
      </c>
      <c r="D14" s="20">
        <f>(Liste!$AI$141)</f>
        <v>0</v>
      </c>
    </row>
    <row r="15" spans="1:4" ht="20.25">
      <c r="A15" s="22">
        <f t="shared" si="0"/>
        <v>8</v>
      </c>
      <c r="B15" s="95" t="str">
        <f>Liste!$A$103</f>
        <v>-------------</v>
      </c>
      <c r="C15" s="95" t="str">
        <f>('Manns.'!$L$4)</f>
        <v>--------------</v>
      </c>
      <c r="D15" s="20">
        <f>(Liste!$AI$111)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60" zoomScalePageLayoutView="0" workbookViewId="0" topLeftCell="A1">
      <selection activeCell="A7" sqref="A7:IV44"/>
    </sheetView>
  </sheetViews>
  <sheetFormatPr defaultColWidth="11.421875" defaultRowHeight="12.75"/>
  <cols>
    <col min="2" max="2" width="22.00390625" style="0" customWidth="1"/>
    <col min="5" max="5" width="16.140625" style="0" bestFit="1" customWidth="1"/>
  </cols>
  <sheetData>
    <row r="1" spans="1:7" ht="12.75">
      <c r="A1" s="18" t="s">
        <v>10</v>
      </c>
      <c r="B1" s="19" t="s">
        <v>15</v>
      </c>
      <c r="C1" s="18" t="s">
        <v>14</v>
      </c>
      <c r="D1" s="19" t="s">
        <v>16</v>
      </c>
      <c r="E1" s="68"/>
      <c r="F1" s="68"/>
      <c r="G1" s="69" t="s">
        <v>12</v>
      </c>
    </row>
    <row r="2" spans="1:7" ht="12.75">
      <c r="A2" s="7">
        <f aca="true" t="shared" si="0" ref="A2:A43">IF(COUNT(G2)&gt;0,RANK(G2,$G$2:$G$43),"")</f>
        <v>1</v>
      </c>
      <c r="B2" t="str">
        <f>Liste!$B$35</f>
        <v>Veronika Veisová</v>
      </c>
      <c r="C2" s="6" t="str">
        <f>Liste!$C$35</f>
        <v>Meister</v>
      </c>
      <c r="D2" s="28" t="str">
        <f>Liste!$A$33</f>
        <v>Brno</v>
      </c>
      <c r="E2" s="6"/>
      <c r="F2" s="6"/>
      <c r="G2" s="88">
        <f>Liste!$AI$35</f>
        <v>47.45</v>
      </c>
    </row>
    <row r="3" spans="1:7" ht="12.75">
      <c r="A3" s="7">
        <f t="shared" si="0"/>
        <v>2</v>
      </c>
      <c r="B3" t="str">
        <f>Liste!$B$6</f>
        <v>Rachel Waddigton</v>
      </c>
      <c r="C3" s="6" t="str">
        <f>Liste!$C$6</f>
        <v>Meister</v>
      </c>
      <c r="D3" t="str">
        <f>Liste!$A$3</f>
        <v>Bury </v>
      </c>
      <c r="E3" s="6"/>
      <c r="F3" s="6"/>
      <c r="G3" s="88">
        <f>Liste!$AI$6</f>
        <v>42.25</v>
      </c>
    </row>
    <row r="4" spans="1:7" ht="12.75">
      <c r="A4" s="7">
        <f t="shared" si="0"/>
        <v>3</v>
      </c>
      <c r="B4" t="str">
        <f>Liste!$B$87</f>
        <v>Szimonetta Lehota</v>
      </c>
      <c r="C4" s="6" t="str">
        <f>Liste!$C$87</f>
        <v>Meister</v>
      </c>
      <c r="D4" t="str">
        <f>Liste!$A$83</f>
        <v>Sopron</v>
      </c>
      <c r="E4" s="6"/>
      <c r="F4" s="6"/>
      <c r="G4" s="88">
        <f>Liste!$AI$87</f>
        <v>41.95</v>
      </c>
    </row>
    <row r="5" spans="1:7" ht="12.75">
      <c r="A5" s="7">
        <f t="shared" si="0"/>
        <v>4</v>
      </c>
      <c r="B5" t="str">
        <f>Liste!$B$7</f>
        <v>Jessica Bond</v>
      </c>
      <c r="C5" s="6" t="str">
        <f>Liste!$C$7</f>
        <v>Meister</v>
      </c>
      <c r="D5" t="str">
        <f>Liste!$A$3</f>
        <v>Bury </v>
      </c>
      <c r="E5" s="6"/>
      <c r="F5" s="6"/>
      <c r="G5" s="88">
        <f>Liste!$AI$7</f>
        <v>40.95</v>
      </c>
    </row>
    <row r="6" spans="1:7" ht="12.75">
      <c r="A6" s="7">
        <f t="shared" si="0"/>
        <v>5</v>
      </c>
      <c r="B6" t="str">
        <f>Liste!$B$86</f>
        <v>Carina Rettensteiner</v>
      </c>
      <c r="C6" s="6" t="str">
        <f>Liste!$C$86</f>
        <v>Meister</v>
      </c>
      <c r="D6" t="s">
        <v>117</v>
      </c>
      <c r="E6" s="6"/>
      <c r="F6" s="6"/>
      <c r="G6" s="88">
        <f>Liste!$AI$86</f>
        <v>40.8</v>
      </c>
    </row>
    <row r="7" spans="1:7" ht="12.75" hidden="1">
      <c r="A7" s="7">
        <f t="shared" si="0"/>
        <v>6</v>
      </c>
      <c r="B7" t="str">
        <f>Liste!$B$85</f>
        <v>---------</v>
      </c>
      <c r="C7" s="6" t="str">
        <f>Liste!$C$85</f>
        <v>Meister</v>
      </c>
      <c r="D7" t="str">
        <f>Liste!$A$83</f>
        <v>Sopron</v>
      </c>
      <c r="E7" s="6"/>
      <c r="F7" s="6"/>
      <c r="G7" s="88">
        <f>Liste!$AI$85</f>
        <v>0</v>
      </c>
    </row>
    <row r="8" spans="1:7" ht="12.75" hidden="1">
      <c r="A8" s="7">
        <f t="shared" si="0"/>
        <v>6</v>
      </c>
      <c r="B8" t="str">
        <f>Liste!$B$75</f>
        <v>Lisa Domer</v>
      </c>
      <c r="C8" s="6" t="str">
        <f>Liste!$C$75</f>
        <v>Meister</v>
      </c>
      <c r="D8" t="str">
        <f>Liste!$A$73</f>
        <v>Sportunion 3</v>
      </c>
      <c r="E8" s="6"/>
      <c r="F8" s="6"/>
      <c r="G8" s="88">
        <f>Liste!$AI$75</f>
        <v>0</v>
      </c>
    </row>
    <row r="9" spans="1:7" ht="12.75" hidden="1">
      <c r="A9" s="7">
        <f t="shared" si="0"/>
        <v>6</v>
      </c>
      <c r="B9" t="str">
        <f>Liste!$B$25</f>
        <v>-----------------</v>
      </c>
      <c r="C9" s="6" t="str">
        <f>Liste!$C$25</f>
        <v>Meister</v>
      </c>
      <c r="D9" t="str">
        <f>Liste!$A$23</f>
        <v>-------</v>
      </c>
      <c r="E9" s="6"/>
      <c r="F9" s="6"/>
      <c r="G9" s="88">
        <f>Liste!$AI$25</f>
        <v>0</v>
      </c>
    </row>
    <row r="10" spans="1:7" ht="12.75" hidden="1">
      <c r="A10" s="7">
        <f t="shared" si="0"/>
        <v>6</v>
      </c>
      <c r="B10" t="str">
        <f>Liste!$B$26</f>
        <v>--------------------------</v>
      </c>
      <c r="C10" s="6" t="str">
        <f>Liste!$C$26</f>
        <v>Meister</v>
      </c>
      <c r="D10" t="str">
        <f>Liste!$A$23</f>
        <v>-------</v>
      </c>
      <c r="E10" s="6"/>
      <c r="F10" s="6"/>
      <c r="G10" s="88">
        <f>Liste!$AI$26</f>
        <v>0</v>
      </c>
    </row>
    <row r="11" spans="1:7" ht="12.75" hidden="1">
      <c r="A11" s="7">
        <f t="shared" si="0"/>
        <v>6</v>
      </c>
      <c r="B11" s="28" t="str">
        <f>Liste!$B$125</f>
        <v>-------------</v>
      </c>
      <c r="C11" s="6" t="str">
        <f>Liste!$C$125</f>
        <v>Meister</v>
      </c>
      <c r="D11" t="str">
        <f>Liste!$A$123</f>
        <v>-------------</v>
      </c>
      <c r="E11" s="6"/>
      <c r="F11" s="6"/>
      <c r="G11" s="88">
        <f>Liste!$AI$125</f>
        <v>0</v>
      </c>
    </row>
    <row r="12" spans="1:7" ht="12.75" hidden="1">
      <c r="A12" s="7">
        <f t="shared" si="0"/>
        <v>6</v>
      </c>
      <c r="B12" t="str">
        <f>Liste!$B$5</f>
        <v>------------------</v>
      </c>
      <c r="C12" s="6" t="str">
        <f>Liste!$C$5</f>
        <v>Meister</v>
      </c>
      <c r="D12" t="str">
        <f>Liste!$A$3</f>
        <v>Bury </v>
      </c>
      <c r="E12" s="6"/>
      <c r="F12" s="6"/>
      <c r="G12" s="88">
        <f>Liste!$AI$5</f>
        <v>0</v>
      </c>
    </row>
    <row r="13" spans="1:7" ht="12.75" hidden="1">
      <c r="A13" s="7">
        <f t="shared" si="0"/>
        <v>6</v>
      </c>
      <c r="B13" t="str">
        <f>Liste!$B$15</f>
        <v>-----------------</v>
      </c>
      <c r="C13" s="6" t="str">
        <f>Liste!$C$15</f>
        <v>Meister</v>
      </c>
      <c r="D13" t="str">
        <f>Liste!$A$13</f>
        <v>Liestal</v>
      </c>
      <c r="E13" s="6"/>
      <c r="F13" s="6"/>
      <c r="G13" s="88">
        <f>Liste!$AI$15</f>
        <v>0</v>
      </c>
    </row>
    <row r="14" spans="1:7" ht="12.75" hidden="1">
      <c r="A14" s="7">
        <f t="shared" si="0"/>
        <v>6</v>
      </c>
      <c r="B14" t="str">
        <f>Liste!$B$16</f>
        <v>----------------</v>
      </c>
      <c r="C14" s="6" t="str">
        <f>Liste!$C$16</f>
        <v>Meister</v>
      </c>
      <c r="D14" t="str">
        <f>Liste!$A$13</f>
        <v>Liestal</v>
      </c>
      <c r="E14" s="6"/>
      <c r="F14" s="6"/>
      <c r="G14" s="88">
        <f>Liste!$AI$16</f>
        <v>0</v>
      </c>
    </row>
    <row r="15" spans="1:7" ht="12.75" hidden="1">
      <c r="A15" s="7">
        <f t="shared" si="0"/>
        <v>6</v>
      </c>
      <c r="B15" t="str">
        <f>Liste!$B$17</f>
        <v>----------------</v>
      </c>
      <c r="C15" s="6" t="str">
        <f>Liste!$C$17</f>
        <v>Meister</v>
      </c>
      <c r="D15" t="str">
        <f>Liste!$A$13</f>
        <v>Liestal</v>
      </c>
      <c r="E15" s="6"/>
      <c r="F15" s="6"/>
      <c r="G15" s="88">
        <f>Liste!$AI$17</f>
        <v>0</v>
      </c>
    </row>
    <row r="16" spans="1:7" ht="12.75" hidden="1">
      <c r="A16" s="7">
        <f t="shared" si="0"/>
        <v>6</v>
      </c>
      <c r="B16" t="str">
        <f>Liste!$B$27</f>
        <v>-----------------</v>
      </c>
      <c r="C16" s="6" t="str">
        <f>Liste!$C$27</f>
        <v>Meister</v>
      </c>
      <c r="D16" t="str">
        <f>Liste!$A$23</f>
        <v>-------</v>
      </c>
      <c r="E16" s="6"/>
      <c r="F16" s="6"/>
      <c r="G16" s="88">
        <f>Liste!$AI$27</f>
        <v>0</v>
      </c>
    </row>
    <row r="17" spans="1:7" ht="12.75" hidden="1">
      <c r="A17" s="7">
        <f t="shared" si="0"/>
        <v>6</v>
      </c>
      <c r="B17" t="str">
        <f>Liste!$B$36</f>
        <v>------------</v>
      </c>
      <c r="C17" s="6" t="str">
        <f>Liste!$C$36</f>
        <v>Meister</v>
      </c>
      <c r="D17" s="28" t="str">
        <f>Liste!$A$33</f>
        <v>Brno</v>
      </c>
      <c r="E17" s="6"/>
      <c r="F17" s="6"/>
      <c r="G17" s="88">
        <f>Liste!$AI$36</f>
        <v>0</v>
      </c>
    </row>
    <row r="18" spans="1:7" ht="12.75" hidden="1">
      <c r="A18" s="7">
        <f t="shared" si="0"/>
        <v>6</v>
      </c>
      <c r="B18" t="str">
        <f>Liste!$B$37</f>
        <v>-------------</v>
      </c>
      <c r="C18" s="6" t="str">
        <f>Liste!$C$37</f>
        <v>Meister</v>
      </c>
      <c r="D18" s="28" t="str">
        <f>Liste!$A$33</f>
        <v>Brno</v>
      </c>
      <c r="E18" s="6"/>
      <c r="F18" s="6"/>
      <c r="G18" s="88">
        <f>Liste!$AI$37</f>
        <v>0</v>
      </c>
    </row>
    <row r="19" spans="1:7" ht="12.75" hidden="1">
      <c r="A19" s="7">
        <f t="shared" si="0"/>
        <v>6</v>
      </c>
      <c r="B19" t="str">
        <f>Liste!$B$45</f>
        <v>---------------</v>
      </c>
      <c r="C19" s="6" t="str">
        <f>Liste!$C$45</f>
        <v>Meister</v>
      </c>
      <c r="D19" t="str">
        <f>Liste!$A$43</f>
        <v>--------------</v>
      </c>
      <c r="E19" s="6"/>
      <c r="F19" s="6"/>
      <c r="G19" s="88">
        <f>Liste!$AI$45</f>
        <v>0</v>
      </c>
    </row>
    <row r="20" spans="1:7" ht="12.75" hidden="1">
      <c r="A20" s="7">
        <f t="shared" si="0"/>
        <v>6</v>
      </c>
      <c r="B20" t="str">
        <f>Liste!$B$46</f>
        <v>---------------</v>
      </c>
      <c r="C20" s="6" t="str">
        <f>Liste!$C$46</f>
        <v>Meister</v>
      </c>
      <c r="D20" t="str">
        <f>Liste!$A$43</f>
        <v>--------------</v>
      </c>
      <c r="E20" s="6"/>
      <c r="F20" s="6"/>
      <c r="G20" s="88">
        <f>Liste!$AI$46</f>
        <v>0</v>
      </c>
    </row>
    <row r="21" spans="1:7" ht="12.75" hidden="1">
      <c r="A21" s="7">
        <f t="shared" si="0"/>
        <v>6</v>
      </c>
      <c r="B21" t="str">
        <f>Liste!$B$47</f>
        <v>----------------</v>
      </c>
      <c r="C21" s="6" t="str">
        <f>Liste!$C$47</f>
        <v>Meister</v>
      </c>
      <c r="D21" t="str">
        <f>Liste!$A$43</f>
        <v>--------------</v>
      </c>
      <c r="E21" s="6"/>
      <c r="F21" s="6"/>
      <c r="G21" s="88">
        <f>Liste!$AI$47</f>
        <v>0</v>
      </c>
    </row>
    <row r="22" spans="1:7" ht="12.75" hidden="1">
      <c r="A22" s="7">
        <f t="shared" si="0"/>
        <v>6</v>
      </c>
      <c r="B22" t="str">
        <f>Liste!$B$55</f>
        <v>--------------</v>
      </c>
      <c r="C22" s="6" t="str">
        <f>Liste!$C$55</f>
        <v>Meister</v>
      </c>
      <c r="D22" t="str">
        <f>Liste!$A$53</f>
        <v>Sportunion 1</v>
      </c>
      <c r="E22" s="6"/>
      <c r="F22" s="6"/>
      <c r="G22" s="88">
        <f>Liste!$AI$55</f>
        <v>0</v>
      </c>
    </row>
    <row r="23" spans="1:7" ht="12.75" hidden="1">
      <c r="A23" s="7">
        <f t="shared" si="0"/>
        <v>6</v>
      </c>
      <c r="B23" t="str">
        <f>Liste!$B$56</f>
        <v>--------------</v>
      </c>
      <c r="C23" s="6" t="str">
        <f>Liste!$C$56</f>
        <v>Meister</v>
      </c>
      <c r="D23" t="str">
        <f>Liste!$A$53</f>
        <v>Sportunion 1</v>
      </c>
      <c r="E23" s="6"/>
      <c r="F23" s="6"/>
      <c r="G23" s="88">
        <f>Liste!$AI$56</f>
        <v>0</v>
      </c>
    </row>
    <row r="24" spans="1:7" ht="12.75" hidden="1">
      <c r="A24" s="7">
        <f t="shared" si="0"/>
        <v>6</v>
      </c>
      <c r="B24" t="str">
        <f>Liste!$B$57</f>
        <v>--------------</v>
      </c>
      <c r="C24" s="6" t="str">
        <f>Liste!$C$57</f>
        <v>Meister</v>
      </c>
      <c r="D24" t="str">
        <f>Liste!$A$53</f>
        <v>Sportunion 1</v>
      </c>
      <c r="E24" s="6"/>
      <c r="F24" s="6"/>
      <c r="G24" s="88">
        <f>Liste!$AI$57</f>
        <v>0</v>
      </c>
    </row>
    <row r="25" spans="1:7" ht="12.75" hidden="1">
      <c r="A25" s="7">
        <f t="shared" si="0"/>
        <v>6</v>
      </c>
      <c r="B25" t="str">
        <f>Liste!$B$65</f>
        <v>----------------</v>
      </c>
      <c r="C25" s="6" t="str">
        <f>Liste!$C$65</f>
        <v>Meister</v>
      </c>
      <c r="D25" t="str">
        <f>Liste!$A$63</f>
        <v>Sportunion 2</v>
      </c>
      <c r="E25" s="6"/>
      <c r="F25" s="6"/>
      <c r="G25" s="88">
        <f>Liste!$AI$65</f>
        <v>0</v>
      </c>
    </row>
    <row r="26" spans="1:7" ht="12.75" hidden="1">
      <c r="A26" s="7">
        <f t="shared" si="0"/>
        <v>6</v>
      </c>
      <c r="B26" t="str">
        <f>Liste!$B$66</f>
        <v>--------------</v>
      </c>
      <c r="C26" s="6" t="str">
        <f>Liste!$C$66</f>
        <v>Meister</v>
      </c>
      <c r="D26" t="str">
        <f>Liste!$A$63</f>
        <v>Sportunion 2</v>
      </c>
      <c r="E26" s="6"/>
      <c r="F26" s="6"/>
      <c r="G26" s="88">
        <f>Liste!$AI$66</f>
        <v>0</v>
      </c>
    </row>
    <row r="27" spans="1:7" ht="12.75" hidden="1">
      <c r="A27" s="7">
        <f t="shared" si="0"/>
        <v>6</v>
      </c>
      <c r="B27" t="str">
        <f>Liste!$B$67</f>
        <v>--------------</v>
      </c>
      <c r="C27" s="6" t="str">
        <f>Liste!$C$67</f>
        <v>Meister</v>
      </c>
      <c r="D27" t="str">
        <f>Liste!$A$63</f>
        <v>Sportunion 2</v>
      </c>
      <c r="E27" s="6"/>
      <c r="F27" s="6"/>
      <c r="G27" s="88">
        <f>Liste!$AI$67</f>
        <v>0</v>
      </c>
    </row>
    <row r="28" spans="1:7" ht="12.75" hidden="1">
      <c r="A28" s="7">
        <f t="shared" si="0"/>
        <v>6</v>
      </c>
      <c r="B28" t="str">
        <f>Liste!$B$76</f>
        <v>---------------</v>
      </c>
      <c r="C28" s="6" t="str">
        <f>Liste!$C$76</f>
        <v>Meister</v>
      </c>
      <c r="D28" t="str">
        <f>Liste!$A$73</f>
        <v>Sportunion 3</v>
      </c>
      <c r="E28" s="6"/>
      <c r="F28" s="6"/>
      <c r="G28" s="88">
        <f>Liste!$AI$76</f>
        <v>0</v>
      </c>
    </row>
    <row r="29" spans="1:7" ht="12.75" hidden="1">
      <c r="A29" s="7">
        <f t="shared" si="0"/>
        <v>6</v>
      </c>
      <c r="B29" t="str">
        <f>Liste!$B$77</f>
        <v>------------------</v>
      </c>
      <c r="C29" s="6" t="str">
        <f>Liste!$C$77</f>
        <v>Meister</v>
      </c>
      <c r="D29" t="str">
        <f>Liste!$A$73</f>
        <v>Sportunion 3</v>
      </c>
      <c r="E29" s="6"/>
      <c r="F29" s="6"/>
      <c r="G29" s="88">
        <f>Liste!$AI$77</f>
        <v>0</v>
      </c>
    </row>
    <row r="30" spans="1:7" ht="12.75" hidden="1">
      <c r="A30" s="7">
        <f t="shared" si="0"/>
        <v>6</v>
      </c>
      <c r="B30" s="93" t="str">
        <f>Liste!$B$95</f>
        <v>--------------</v>
      </c>
      <c r="C30" s="6" t="str">
        <f>Liste!$C$95</f>
        <v>Meister</v>
      </c>
      <c r="D30" t="str">
        <f>Liste!$A$93</f>
        <v>Dresden 1</v>
      </c>
      <c r="E30" s="6"/>
      <c r="F30" s="6"/>
      <c r="G30" s="88">
        <f>Liste!$AI$95</f>
        <v>0</v>
      </c>
    </row>
    <row r="31" spans="1:7" ht="12.75" hidden="1">
      <c r="A31" s="7">
        <f t="shared" si="0"/>
        <v>6</v>
      </c>
      <c r="B31" s="93" t="str">
        <f>Liste!$B$96</f>
        <v>----------------</v>
      </c>
      <c r="C31" s="6" t="str">
        <f>Liste!$C$96</f>
        <v>Meister</v>
      </c>
      <c r="D31" t="str">
        <f>Liste!$A$93</f>
        <v>Dresden 1</v>
      </c>
      <c r="E31" s="6"/>
      <c r="F31" s="6"/>
      <c r="G31" s="88">
        <f>Liste!$AI$96</f>
        <v>0</v>
      </c>
    </row>
    <row r="32" spans="1:7" ht="12.75" hidden="1">
      <c r="A32" s="7">
        <f t="shared" si="0"/>
        <v>6</v>
      </c>
      <c r="B32" s="93" t="str">
        <f>Liste!$B$97</f>
        <v>------------</v>
      </c>
      <c r="C32" s="6" t="str">
        <f>Liste!$C$97</f>
        <v>Meister</v>
      </c>
      <c r="D32" t="str">
        <f>Liste!$A$93</f>
        <v>Dresden 1</v>
      </c>
      <c r="E32" s="6"/>
      <c r="F32" s="6"/>
      <c r="G32" s="88">
        <f>Liste!$AI$97</f>
        <v>0</v>
      </c>
    </row>
    <row r="33" spans="1:7" ht="12.75" hidden="1">
      <c r="A33" s="7">
        <f t="shared" si="0"/>
        <v>6</v>
      </c>
      <c r="B33" s="93" t="str">
        <f>Liste!$B$105</f>
        <v>---------------</v>
      </c>
      <c r="C33" s="6" t="str">
        <f>Liste!$C$105</f>
        <v>Meister</v>
      </c>
      <c r="D33" t="str">
        <f>Liste!$A$103</f>
        <v>-------------</v>
      </c>
      <c r="E33" s="6"/>
      <c r="F33" s="6"/>
      <c r="G33" s="88">
        <f>Liste!$AI$105</f>
        <v>0</v>
      </c>
    </row>
    <row r="34" spans="1:7" ht="12.75" hidden="1">
      <c r="A34" s="7">
        <f t="shared" si="0"/>
        <v>6</v>
      </c>
      <c r="B34" s="93" t="str">
        <f>Liste!$B$106</f>
        <v>------------------</v>
      </c>
      <c r="C34" s="6" t="str">
        <f>Liste!$C$106</f>
        <v>Meister</v>
      </c>
      <c r="D34" t="str">
        <f>Liste!$A$103</f>
        <v>-------------</v>
      </c>
      <c r="E34" s="6"/>
      <c r="F34" s="6"/>
      <c r="G34" s="88">
        <f>Liste!$AI$106</f>
        <v>0</v>
      </c>
    </row>
    <row r="35" spans="1:7" ht="12.75" hidden="1">
      <c r="A35" s="7">
        <f t="shared" si="0"/>
        <v>6</v>
      </c>
      <c r="B35" s="93" t="str">
        <f>Liste!$B$107</f>
        <v>------------------</v>
      </c>
      <c r="C35" s="6" t="str">
        <f>Liste!$C$107</f>
        <v>Meister</v>
      </c>
      <c r="D35" t="str">
        <f>Liste!$A$103</f>
        <v>-------------</v>
      </c>
      <c r="E35" s="6"/>
      <c r="F35" s="6"/>
      <c r="G35" s="88">
        <f>Liste!$AI$107</f>
        <v>0</v>
      </c>
    </row>
    <row r="36" spans="1:7" ht="12.75" hidden="1">
      <c r="A36" s="7">
        <f t="shared" si="0"/>
        <v>6</v>
      </c>
      <c r="B36" s="93" t="str">
        <f>Liste!$B$115</f>
        <v>------------------------</v>
      </c>
      <c r="C36" s="6" t="str">
        <f>Liste!$C$115</f>
        <v>Meister</v>
      </c>
      <c r="D36" t="str">
        <f>Liste!$A$113</f>
        <v>------</v>
      </c>
      <c r="E36" s="6"/>
      <c r="F36" s="6"/>
      <c r="G36" s="88">
        <f>Liste!$AI$115</f>
        <v>0</v>
      </c>
    </row>
    <row r="37" spans="1:7" ht="12.75" hidden="1">
      <c r="A37" s="7">
        <f t="shared" si="0"/>
        <v>6</v>
      </c>
      <c r="B37" s="93" t="str">
        <f>Liste!$B$116</f>
        <v>------------------------</v>
      </c>
      <c r="C37" s="6" t="str">
        <f>Liste!$C$116</f>
        <v>Meister</v>
      </c>
      <c r="D37" t="str">
        <f>Liste!$A$113</f>
        <v>------</v>
      </c>
      <c r="E37" s="6"/>
      <c r="F37" s="6"/>
      <c r="G37" s="88">
        <f>Liste!$AI$116</f>
        <v>0</v>
      </c>
    </row>
    <row r="38" spans="1:7" ht="12.75" hidden="1">
      <c r="A38" s="7">
        <f t="shared" si="0"/>
        <v>6</v>
      </c>
      <c r="B38" s="93" t="str">
        <f>Liste!$B$117</f>
        <v>------------------------</v>
      </c>
      <c r="C38" s="6" t="str">
        <f>Liste!$C$117</f>
        <v>Meister</v>
      </c>
      <c r="D38" t="str">
        <f>Liste!$A$113</f>
        <v>------</v>
      </c>
      <c r="E38" s="6"/>
      <c r="F38" s="6"/>
      <c r="G38" s="88">
        <f>Liste!$AI$117</f>
        <v>0</v>
      </c>
    </row>
    <row r="39" spans="1:7" ht="12.75" hidden="1">
      <c r="A39" s="7">
        <f t="shared" si="0"/>
        <v>6</v>
      </c>
      <c r="B39" s="28" t="str">
        <f>Liste!$B$126</f>
        <v>---------------</v>
      </c>
      <c r="C39" s="6" t="str">
        <f>Liste!$C$126</f>
        <v>Meister</v>
      </c>
      <c r="D39" t="str">
        <f>Liste!$A$123</f>
        <v>-------------</v>
      </c>
      <c r="E39" s="6"/>
      <c r="F39" s="6"/>
      <c r="G39" s="88">
        <f>Liste!$AI$126</f>
        <v>0</v>
      </c>
    </row>
    <row r="40" spans="1:7" ht="12.75" hidden="1">
      <c r="A40" s="7">
        <f t="shared" si="0"/>
        <v>6</v>
      </c>
      <c r="B40" s="28" t="str">
        <f>Liste!$B$127</f>
        <v>------------------</v>
      </c>
      <c r="C40" s="6" t="str">
        <f>Liste!$C$127</f>
        <v>Meister</v>
      </c>
      <c r="D40" t="str">
        <f>Liste!$A$123</f>
        <v>-------------</v>
      </c>
      <c r="E40" s="6"/>
      <c r="F40" s="6"/>
      <c r="G40" s="88">
        <f>Liste!$AI$127</f>
        <v>0</v>
      </c>
    </row>
    <row r="41" spans="1:7" ht="12.75" hidden="1">
      <c r="A41" s="7">
        <f t="shared" si="0"/>
        <v>6</v>
      </c>
      <c r="B41" s="93" t="str">
        <f>Liste!$B$135</f>
        <v>-------------</v>
      </c>
      <c r="C41" s="6" t="str">
        <f>Liste!$C$135</f>
        <v>Meister</v>
      </c>
      <c r="D41" t="str">
        <f>Liste!$A$133</f>
        <v>-------------</v>
      </c>
      <c r="E41" s="6"/>
      <c r="F41" s="6"/>
      <c r="G41" s="88">
        <f>Liste!$AI$135</f>
        <v>0</v>
      </c>
    </row>
    <row r="42" spans="1:7" ht="12.75" hidden="1">
      <c r="A42" s="7">
        <f t="shared" si="0"/>
        <v>6</v>
      </c>
      <c r="B42" s="93" t="str">
        <f>Liste!$B$136</f>
        <v>----------------</v>
      </c>
      <c r="C42" s="6" t="str">
        <f>Liste!$C$136</f>
        <v>Meister</v>
      </c>
      <c r="D42" t="str">
        <f>Liste!$A$133</f>
        <v>-------------</v>
      </c>
      <c r="E42" s="6"/>
      <c r="F42" s="6"/>
      <c r="G42" s="88">
        <f>Liste!$AI$136</f>
        <v>0</v>
      </c>
    </row>
    <row r="43" spans="1:7" ht="12.75" hidden="1">
      <c r="A43" s="7">
        <f t="shared" si="0"/>
        <v>6</v>
      </c>
      <c r="B43" s="93" t="str">
        <f>Liste!$B$137</f>
        <v>----------------</v>
      </c>
      <c r="C43" s="6" t="str">
        <f>Liste!$C$137</f>
        <v>Meister</v>
      </c>
      <c r="D43" t="str">
        <f>Liste!$A$133</f>
        <v>-------------</v>
      </c>
      <c r="E43" s="6"/>
      <c r="F43" s="6"/>
      <c r="G43" s="88">
        <f>Liste!$AI$137</f>
        <v>0</v>
      </c>
    </row>
    <row r="44" ht="12.75" hidden="1"/>
  </sheetData>
  <sheetProtection/>
  <printOptions/>
  <pageMargins left="0.7" right="0.7" top="0.787401575" bottom="0.787401575" header="0.3" footer="0.3"/>
  <pageSetup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60" zoomScalePageLayoutView="0" workbookViewId="0" topLeftCell="A1">
      <selection activeCell="A2" sqref="A2:G44"/>
    </sheetView>
  </sheetViews>
  <sheetFormatPr defaultColWidth="11.421875" defaultRowHeight="12.75"/>
  <cols>
    <col min="2" max="2" width="28.140625" style="0" customWidth="1"/>
    <col min="5" max="5" width="16.140625" style="0" bestFit="1" customWidth="1"/>
  </cols>
  <sheetData>
    <row r="1" spans="1:7" ht="12.75">
      <c r="A1" s="18" t="s">
        <v>10</v>
      </c>
      <c r="B1" s="19" t="s">
        <v>15</v>
      </c>
      <c r="C1" s="18" t="s">
        <v>14</v>
      </c>
      <c r="D1" s="19" t="s">
        <v>16</v>
      </c>
      <c r="E1" s="68"/>
      <c r="F1" s="68"/>
      <c r="G1" s="69" t="s">
        <v>12</v>
      </c>
    </row>
    <row r="2" spans="1:7" ht="12.75">
      <c r="A2" s="7">
        <f aca="true" t="shared" si="0" ref="A2:A43">IF(COUNT(G2)&gt;0,RANK(G2,$G$2:$G$43),"")</f>
        <v>1</v>
      </c>
      <c r="B2" s="28" t="str">
        <f>Liste!$B$39</f>
        <v>Petra Hedvábná</v>
      </c>
      <c r="C2" s="6" t="str">
        <f>Liste!$C$39</f>
        <v>Junioren</v>
      </c>
      <c r="D2" s="28" t="str">
        <f>Liste!$A$33</f>
        <v>Brno</v>
      </c>
      <c r="E2" s="67"/>
      <c r="F2" s="6"/>
      <c r="G2" s="88">
        <f>Liste!$AI$39</f>
        <v>49.1</v>
      </c>
    </row>
    <row r="3" spans="1:7" ht="12.75">
      <c r="A3" s="7">
        <f t="shared" si="0"/>
        <v>2</v>
      </c>
      <c r="B3" s="28" t="str">
        <f>Liste!$B$38</f>
        <v>Veronika Baresová</v>
      </c>
      <c r="C3" s="6" t="str">
        <f>Liste!$C$38</f>
        <v>Junioren</v>
      </c>
      <c r="D3" s="28" t="str">
        <f>Liste!$A$33</f>
        <v>Brno</v>
      </c>
      <c r="E3" s="67"/>
      <c r="F3" s="6"/>
      <c r="G3" s="88">
        <f>Liste!$AI$38</f>
        <v>46.949999999999996</v>
      </c>
    </row>
    <row r="4" spans="1:7" ht="12.75">
      <c r="A4" s="7">
        <f t="shared" si="0"/>
        <v>3</v>
      </c>
      <c r="B4" s="28" t="str">
        <f>Liste!$B$19</f>
        <v>Nadine Schulz</v>
      </c>
      <c r="C4" s="6" t="str">
        <f>Liste!$C$19</f>
        <v>Junioren</v>
      </c>
      <c r="D4" t="str">
        <f>Liste!$A$13</f>
        <v>Liestal</v>
      </c>
      <c r="E4" s="67"/>
      <c r="F4" s="6"/>
      <c r="G4" s="88">
        <f>Liste!$AI$19</f>
        <v>46.349999999999994</v>
      </c>
    </row>
    <row r="5" spans="1:7" ht="12.75">
      <c r="A5" s="7">
        <f t="shared" si="0"/>
        <v>4</v>
      </c>
      <c r="B5" s="28" t="str">
        <f>Liste!$B$20</f>
        <v>Rahel Amaker</v>
      </c>
      <c r="C5" s="6" t="str">
        <f>Liste!$C$20</f>
        <v>Junioren</v>
      </c>
      <c r="D5" t="str">
        <f>Liste!$A$13</f>
        <v>Liestal</v>
      </c>
      <c r="E5" s="67"/>
      <c r="F5" s="6"/>
      <c r="G5" s="88">
        <f>Liste!$AI$20</f>
        <v>45.400000000000006</v>
      </c>
    </row>
    <row r="6" spans="1:7" ht="12.75">
      <c r="A6" s="7">
        <f t="shared" si="0"/>
        <v>5</v>
      </c>
      <c r="B6" s="28" t="str">
        <f>Liste!$B$58</f>
        <v>Sandra Freund</v>
      </c>
      <c r="C6" s="6" t="str">
        <f>Liste!$C$58</f>
        <v>Junioren</v>
      </c>
      <c r="D6" t="str">
        <f>Liste!$A$53</f>
        <v>Sportunion 1</v>
      </c>
      <c r="E6" s="67"/>
      <c r="F6" s="6"/>
      <c r="G6" s="88">
        <f>Liste!$AI$58</f>
        <v>43.75</v>
      </c>
    </row>
    <row r="7" spans="1:7" ht="12.75">
      <c r="A7" s="7">
        <f t="shared" si="0"/>
        <v>6</v>
      </c>
      <c r="B7" s="93" t="str">
        <f>Liste!$B$99</f>
        <v>Bianca Heimann</v>
      </c>
      <c r="C7" s="6" t="str">
        <f>Liste!$C$99</f>
        <v>Junioren</v>
      </c>
      <c r="D7" t="str">
        <f>Liste!$A$93</f>
        <v>Dresden 1</v>
      </c>
      <c r="E7" s="67"/>
      <c r="F7" s="6"/>
      <c r="G7" s="88">
        <f>Liste!$AI$99</f>
        <v>42.75</v>
      </c>
    </row>
    <row r="8" spans="1:7" ht="12.75">
      <c r="A8" s="7">
        <f t="shared" si="0"/>
        <v>9</v>
      </c>
      <c r="B8" s="28" t="str">
        <f>Liste!$B$18</f>
        <v>Isabelle Amacker</v>
      </c>
      <c r="C8" s="6" t="str">
        <f>Liste!$C$18</f>
        <v>Junioren</v>
      </c>
      <c r="D8" t="str">
        <f>Liste!$A$13</f>
        <v>Liestal</v>
      </c>
      <c r="E8" s="67"/>
      <c r="F8" s="6"/>
      <c r="G8" s="88">
        <f>Liste!$AI$18</f>
        <v>40.650000000000006</v>
      </c>
    </row>
    <row r="9" spans="1:7" ht="12.75">
      <c r="A9" s="7">
        <f t="shared" si="0"/>
        <v>7</v>
      </c>
      <c r="B9" s="93" t="str">
        <f>Liste!$B$98</f>
        <v>Julia Deckert</v>
      </c>
      <c r="C9" s="6" t="str">
        <f>Liste!$C$98</f>
        <v>Junioren</v>
      </c>
      <c r="D9" t="str">
        <f>Liste!$A$93</f>
        <v>Dresden 1</v>
      </c>
      <c r="E9" s="67"/>
      <c r="F9" s="6"/>
      <c r="G9" s="88">
        <f>Liste!$AI$98</f>
        <v>41.95</v>
      </c>
    </row>
    <row r="10" spans="1:7" ht="12.75">
      <c r="A10" s="7">
        <f t="shared" si="0"/>
        <v>8</v>
      </c>
      <c r="B10" s="28" t="str">
        <f>Liste!$B$60</f>
        <v>Sabrina Rebh</v>
      </c>
      <c r="C10" s="6" t="str">
        <f>Liste!$C$60</f>
        <v>Junioren</v>
      </c>
      <c r="D10" t="str">
        <f>Liste!$A$53</f>
        <v>Sportunion 1</v>
      </c>
      <c r="E10" s="67"/>
      <c r="F10" s="6"/>
      <c r="G10" s="88">
        <f>Liste!$AI$60</f>
        <v>41.599999999999994</v>
      </c>
    </row>
    <row r="11" spans="1:7" ht="12.75">
      <c r="A11" s="7">
        <f t="shared" si="0"/>
        <v>10</v>
      </c>
      <c r="B11" s="28" t="str">
        <f>Liste!$B$69</f>
        <v>Constanze Tiefnig</v>
      </c>
      <c r="C11" s="6" t="str">
        <f>Liste!$C$69</f>
        <v>Junioren</v>
      </c>
      <c r="D11" t="str">
        <f>Liste!$A$63</f>
        <v>Sportunion 2</v>
      </c>
      <c r="E11" s="67"/>
      <c r="F11" s="6"/>
      <c r="G11" s="88">
        <f>Liste!$AI$69</f>
        <v>40.4</v>
      </c>
    </row>
    <row r="12" spans="1:7" ht="12.75">
      <c r="A12" s="7">
        <f t="shared" si="0"/>
        <v>12</v>
      </c>
      <c r="B12" s="28" t="str">
        <f>Liste!$B$70</f>
        <v>Katharina Schrank</v>
      </c>
      <c r="C12" s="6" t="str">
        <f>Liste!$C$70</f>
        <v>Junioren</v>
      </c>
      <c r="D12" t="str">
        <f>Liste!$A$63</f>
        <v>Sportunion 2</v>
      </c>
      <c r="E12" s="67"/>
      <c r="F12" s="6"/>
      <c r="G12" s="88">
        <f>Liste!$AI$70</f>
        <v>39.7</v>
      </c>
    </row>
    <row r="13" spans="1:7" ht="12.75">
      <c r="A13" s="7">
        <f t="shared" si="0"/>
        <v>11</v>
      </c>
      <c r="B13" s="93" t="str">
        <f>Liste!$B$100</f>
        <v>Joanne Kämmler</v>
      </c>
      <c r="C13" s="6" t="str">
        <f>Liste!$C$100</f>
        <v>Junioren</v>
      </c>
      <c r="D13" t="str">
        <f>Liste!$A$93</f>
        <v>Dresden 1</v>
      </c>
      <c r="E13" s="67"/>
      <c r="F13" s="6"/>
      <c r="G13" s="88">
        <f>Liste!$AI$100</f>
        <v>39.8</v>
      </c>
    </row>
    <row r="14" spans="1:7" ht="12.75">
      <c r="A14" s="7">
        <f t="shared" si="0"/>
        <v>13</v>
      </c>
      <c r="B14" s="28" t="str">
        <f>Liste!$B$59</f>
        <v>Michaela Eidenberger</v>
      </c>
      <c r="C14" s="6" t="str">
        <f>Liste!$C$59</f>
        <v>Junioren</v>
      </c>
      <c r="D14" t="str">
        <f>Liste!$A$53</f>
        <v>Sportunion 1</v>
      </c>
      <c r="E14" s="67"/>
      <c r="F14" s="6"/>
      <c r="G14" s="88">
        <f>Liste!$AI$59</f>
        <v>38.849999999999994</v>
      </c>
    </row>
    <row r="15" spans="1:7" ht="12.75">
      <c r="A15" s="7">
        <f t="shared" si="0"/>
        <v>14</v>
      </c>
      <c r="B15" s="28" t="str">
        <f>Liste!$B$68</f>
        <v>Susanne Schaller</v>
      </c>
      <c r="C15" s="6" t="str">
        <f>Liste!$C$68</f>
        <v>Junioren</v>
      </c>
      <c r="D15" t="str">
        <f>Liste!$A$63</f>
        <v>Sportunion 2</v>
      </c>
      <c r="E15" s="67"/>
      <c r="F15" s="6"/>
      <c r="G15" s="88">
        <f>Liste!$AI$68</f>
        <v>38.4</v>
      </c>
    </row>
    <row r="16" spans="1:7" ht="12.75">
      <c r="A16" s="7">
        <f t="shared" si="0"/>
        <v>15</v>
      </c>
      <c r="B16" s="28" t="str">
        <f>Liste!$B$89</f>
        <v>Noemi Kalapati</v>
      </c>
      <c r="C16" s="6" t="str">
        <f>Liste!$C$89</f>
        <v>Junioren</v>
      </c>
      <c r="D16" t="str">
        <f>Liste!$A$83</f>
        <v>Sopron</v>
      </c>
      <c r="E16" s="67"/>
      <c r="F16" s="6"/>
      <c r="G16" s="88">
        <f>Liste!$AI$89</f>
        <v>37.8</v>
      </c>
    </row>
    <row r="17" spans="1:7" ht="12.75">
      <c r="A17" s="7">
        <f t="shared" si="0"/>
        <v>16</v>
      </c>
      <c r="B17" s="28" t="str">
        <f>Liste!$B$8</f>
        <v>Megan Roberts</v>
      </c>
      <c r="C17" s="6" t="str">
        <f>Liste!$C$8</f>
        <v>Junioren</v>
      </c>
      <c r="D17" t="str">
        <f>Liste!$A$3</f>
        <v>Bury </v>
      </c>
      <c r="E17" s="67"/>
      <c r="F17" s="6"/>
      <c r="G17" s="88">
        <f>Liste!$AI$8</f>
        <v>31.950000000000003</v>
      </c>
    </row>
    <row r="18" spans="1:7" ht="12.75">
      <c r="A18" s="7">
        <f t="shared" si="0"/>
        <v>17</v>
      </c>
      <c r="B18" s="28" t="str">
        <f>Liste!$B$49</f>
        <v>-----------------</v>
      </c>
      <c r="C18" s="6" t="str">
        <f>Liste!$C$49</f>
        <v>Junioren</v>
      </c>
      <c r="D18" t="str">
        <f>Liste!$A$43</f>
        <v>--------------</v>
      </c>
      <c r="E18" s="67"/>
      <c r="F18" s="6"/>
      <c r="G18" s="88">
        <f>Liste!$AI$49</f>
        <v>0</v>
      </c>
    </row>
    <row r="19" spans="1:7" ht="12.75">
      <c r="A19" s="7">
        <f t="shared" si="0"/>
        <v>17</v>
      </c>
      <c r="B19" s="28" t="str">
        <f>Liste!$B$128</f>
        <v>-----------------</v>
      </c>
      <c r="C19" s="6" t="str">
        <f>Liste!$C$128</f>
        <v>Junioren</v>
      </c>
      <c r="D19" t="str">
        <f>Liste!$A$123</f>
        <v>-------------</v>
      </c>
      <c r="E19" s="6"/>
      <c r="F19" s="6"/>
      <c r="G19" s="88">
        <f>Liste!$AI$128</f>
        <v>0</v>
      </c>
    </row>
    <row r="20" spans="1:7" ht="12.75">
      <c r="A20" s="7">
        <f t="shared" si="0"/>
        <v>17</v>
      </c>
      <c r="B20" s="93" t="str">
        <f>Liste!$B$109</f>
        <v>------------------</v>
      </c>
      <c r="C20" s="6" t="str">
        <f>Liste!$C$109</f>
        <v>Junioren</v>
      </c>
      <c r="D20" t="str">
        <f>Liste!$A$103</f>
        <v>-------------</v>
      </c>
      <c r="E20" s="67"/>
      <c r="F20" s="6"/>
      <c r="G20" s="88">
        <f>Liste!$AI$109</f>
        <v>0</v>
      </c>
    </row>
    <row r="21" spans="1:7" ht="12.75">
      <c r="A21" s="7">
        <f t="shared" si="0"/>
        <v>17</v>
      </c>
      <c r="B21" s="93" t="str">
        <f>Liste!$B$119</f>
        <v>------------------------</v>
      </c>
      <c r="C21" s="6" t="str">
        <f>Liste!$C$119</f>
        <v>Junioren</v>
      </c>
      <c r="D21" t="str">
        <f>Liste!$A$113</f>
        <v>------</v>
      </c>
      <c r="E21" s="6"/>
      <c r="F21" s="6"/>
      <c r="G21" s="88">
        <f>Liste!$AI$119</f>
        <v>0</v>
      </c>
    </row>
    <row r="22" spans="1:7" ht="12.75">
      <c r="A22" s="7">
        <f t="shared" si="0"/>
        <v>17</v>
      </c>
      <c r="B22" s="28" t="str">
        <f>Liste!$B$129</f>
        <v>------------------</v>
      </c>
      <c r="C22" s="6" t="str">
        <f>Liste!$C$129</f>
        <v>Junioren</v>
      </c>
      <c r="D22" t="str">
        <f>Liste!$A$123</f>
        <v>-------------</v>
      </c>
      <c r="E22" s="6"/>
      <c r="F22" s="6"/>
      <c r="G22" s="88">
        <f>Liste!$AI$129</f>
        <v>0</v>
      </c>
    </row>
    <row r="23" spans="1:7" ht="12.75">
      <c r="A23" s="7">
        <f t="shared" si="0"/>
        <v>17</v>
      </c>
      <c r="B23" s="93" t="str">
        <f>Liste!$B$108</f>
        <v>---------------</v>
      </c>
      <c r="C23" s="6" t="str">
        <f>Liste!$C$108</f>
        <v>Junioren</v>
      </c>
      <c r="D23" t="str">
        <f>Liste!$A$103</f>
        <v>-------------</v>
      </c>
      <c r="E23" s="67"/>
      <c r="F23" s="6"/>
      <c r="G23" s="88">
        <f>Liste!$AI$108</f>
        <v>0</v>
      </c>
    </row>
    <row r="24" spans="1:7" ht="12.75">
      <c r="A24" s="7">
        <f t="shared" si="0"/>
        <v>17</v>
      </c>
      <c r="B24" s="93" t="str">
        <f>Liste!$B$118</f>
        <v>------------------------</v>
      </c>
      <c r="C24" s="6" t="str">
        <f>Liste!$C$118</f>
        <v>Junioren</v>
      </c>
      <c r="D24" t="str">
        <f>Liste!$A$113</f>
        <v>------</v>
      </c>
      <c r="E24" s="6"/>
      <c r="F24" s="6"/>
      <c r="G24" s="88">
        <f>Liste!$AI$118</f>
        <v>0</v>
      </c>
    </row>
    <row r="25" spans="1:7" ht="12.75">
      <c r="A25" s="7">
        <f t="shared" si="0"/>
        <v>17</v>
      </c>
      <c r="B25" s="28" t="str">
        <f>Liste!$B$79</f>
        <v>-------------------</v>
      </c>
      <c r="C25" s="6" t="str">
        <f>Liste!$C$79</f>
        <v>Junioren</v>
      </c>
      <c r="D25" t="str">
        <f>Liste!$A$73</f>
        <v>Sportunion 3</v>
      </c>
      <c r="E25" s="67"/>
      <c r="F25" s="6"/>
      <c r="G25" s="88">
        <f>Liste!$AI$79</f>
        <v>0</v>
      </c>
    </row>
    <row r="26" spans="1:7" ht="12.75">
      <c r="A26" s="7">
        <f t="shared" si="0"/>
        <v>17</v>
      </c>
      <c r="B26" s="28" t="str">
        <f>Liste!$B$48</f>
        <v>---------------</v>
      </c>
      <c r="C26" s="6" t="str">
        <f>Liste!$C$48</f>
        <v>Junioren</v>
      </c>
      <c r="D26" t="str">
        <f>Liste!$A$43</f>
        <v>--------------</v>
      </c>
      <c r="E26" s="67"/>
      <c r="F26" s="6"/>
      <c r="G26" s="88">
        <f>Liste!$AI$48</f>
        <v>0</v>
      </c>
    </row>
    <row r="27" spans="1:7" ht="12.75">
      <c r="A27" s="7">
        <f t="shared" si="0"/>
        <v>17</v>
      </c>
      <c r="B27" s="28" t="str">
        <f>Liste!$B$78</f>
        <v>---------------</v>
      </c>
      <c r="C27" s="6" t="str">
        <f>Liste!$C$78</f>
        <v>Junioren</v>
      </c>
      <c r="D27" t="str">
        <f>Liste!$A$73</f>
        <v>Sportunion 3</v>
      </c>
      <c r="E27" s="67"/>
      <c r="F27" s="6"/>
      <c r="G27" s="88">
        <f>Liste!$AI$78</f>
        <v>0</v>
      </c>
    </row>
    <row r="28" spans="1:7" ht="12.75">
      <c r="A28" s="7">
        <f t="shared" si="0"/>
        <v>17</v>
      </c>
      <c r="B28" s="93" t="str">
        <f>Liste!$B$120</f>
        <v>------------------------</v>
      </c>
      <c r="C28" s="6" t="str">
        <f>Liste!$C$120</f>
        <v>Junioren</v>
      </c>
      <c r="D28" t="str">
        <f>Liste!$A$113</f>
        <v>------</v>
      </c>
      <c r="E28" s="6"/>
      <c r="F28" s="6"/>
      <c r="G28" s="88">
        <f>Liste!$AI$120</f>
        <v>0</v>
      </c>
    </row>
    <row r="29" spans="1:7" ht="12.75">
      <c r="A29" s="7">
        <f t="shared" si="0"/>
        <v>17</v>
      </c>
      <c r="B29" s="28" t="str">
        <f>Liste!$B$130</f>
        <v>---------------------</v>
      </c>
      <c r="C29" s="6" t="str">
        <f>Liste!$C$130</f>
        <v>Junioren</v>
      </c>
      <c r="D29" t="str">
        <f>Liste!$A$123</f>
        <v>-------------</v>
      </c>
      <c r="E29" s="6"/>
      <c r="F29" s="6"/>
      <c r="G29" s="88">
        <f>Liste!$AI$130</f>
        <v>0</v>
      </c>
    </row>
    <row r="30" spans="1:7" ht="12.75">
      <c r="A30" s="7">
        <f t="shared" si="0"/>
        <v>17</v>
      </c>
      <c r="B30" s="28" t="str">
        <f>Liste!$B$50</f>
        <v>---------------------</v>
      </c>
      <c r="C30" s="6" t="str">
        <f>Liste!$C$50</f>
        <v>Junioren</v>
      </c>
      <c r="D30" t="str">
        <f>Liste!$A$43</f>
        <v>--------------</v>
      </c>
      <c r="E30" s="67"/>
      <c r="F30" s="6"/>
      <c r="G30" s="88">
        <f>Liste!$AI$50</f>
        <v>0</v>
      </c>
    </row>
    <row r="31" spans="1:7" ht="12.75">
      <c r="A31" s="7">
        <f t="shared" si="0"/>
        <v>17</v>
      </c>
      <c r="B31" s="28" t="str">
        <f>Liste!$B$28</f>
        <v>-------------------</v>
      </c>
      <c r="C31" s="6" t="str">
        <f>Liste!$C$28</f>
        <v>Junioren</v>
      </c>
      <c r="D31" t="str">
        <f>Liste!$A$23</f>
        <v>-------</v>
      </c>
      <c r="E31" s="67"/>
      <c r="F31" s="6"/>
      <c r="G31" s="88">
        <f>Liste!$AI$28</f>
        <v>0</v>
      </c>
    </row>
    <row r="32" spans="1:7" ht="12.75">
      <c r="A32" s="7">
        <f t="shared" si="0"/>
        <v>17</v>
      </c>
      <c r="B32" s="93" t="str">
        <f>Liste!$B$139</f>
        <v>----------------</v>
      </c>
      <c r="C32" s="6" t="str">
        <f>Liste!$C$139</f>
        <v>Junioren</v>
      </c>
      <c r="D32" t="str">
        <f>Liste!$A$133</f>
        <v>-------------</v>
      </c>
      <c r="E32" s="6"/>
      <c r="F32" s="6"/>
      <c r="G32" s="88">
        <f>Liste!$AI$139</f>
        <v>0</v>
      </c>
    </row>
    <row r="33" spans="1:7" ht="12.75">
      <c r="A33" s="7">
        <f t="shared" si="0"/>
        <v>17</v>
      </c>
      <c r="B33" s="93" t="str">
        <f>Liste!$B$138</f>
        <v>----------------</v>
      </c>
      <c r="C33" s="6" t="str">
        <f>Liste!$C$138</f>
        <v>Junioren</v>
      </c>
      <c r="D33" t="str">
        <f>Liste!$A$133</f>
        <v>-------------</v>
      </c>
      <c r="E33" s="6"/>
      <c r="F33" s="6"/>
      <c r="G33" s="88">
        <f>Liste!$AI$138</f>
        <v>0</v>
      </c>
    </row>
    <row r="34" spans="1:7" ht="12.75">
      <c r="A34" s="7">
        <f t="shared" si="0"/>
        <v>17</v>
      </c>
      <c r="B34" s="93" t="str">
        <f>Liste!$B$140</f>
        <v>----------------</v>
      </c>
      <c r="C34" s="6" t="str">
        <f>Liste!$C$140</f>
        <v>Junioren</v>
      </c>
      <c r="D34" t="str">
        <f>Liste!$A$133</f>
        <v>-------------</v>
      </c>
      <c r="E34" s="6"/>
      <c r="F34" s="6"/>
      <c r="G34" s="88">
        <f>Liste!$AI$140</f>
        <v>0</v>
      </c>
    </row>
    <row r="35" spans="1:7" ht="12.75">
      <c r="A35" s="7">
        <f t="shared" si="0"/>
        <v>17</v>
      </c>
      <c r="B35" s="28" t="str">
        <f>Liste!$B$9</f>
        <v>-------------</v>
      </c>
      <c r="C35" s="6" t="str">
        <f>Liste!$C$9</f>
        <v>Junioren</v>
      </c>
      <c r="D35" t="str">
        <f>Liste!$A$3</f>
        <v>Bury </v>
      </c>
      <c r="E35" s="67"/>
      <c r="F35" s="6"/>
      <c r="G35" s="88">
        <f>Liste!$AI$9</f>
        <v>0</v>
      </c>
    </row>
    <row r="36" spans="1:7" ht="12.75">
      <c r="A36" s="7">
        <f t="shared" si="0"/>
        <v>17</v>
      </c>
      <c r="B36" s="28" t="str">
        <f>Liste!$B$10</f>
        <v>------------</v>
      </c>
      <c r="C36" s="6" t="str">
        <f>Liste!$C$10</f>
        <v>Junioren</v>
      </c>
      <c r="D36" t="str">
        <f>Liste!$A$3</f>
        <v>Bury </v>
      </c>
      <c r="E36" s="67"/>
      <c r="F36" s="6"/>
      <c r="G36" s="88">
        <f>Liste!$AI$10</f>
        <v>0</v>
      </c>
    </row>
    <row r="37" spans="1:7" ht="12.75">
      <c r="A37" s="7">
        <f t="shared" si="0"/>
        <v>17</v>
      </c>
      <c r="B37" s="28" t="str">
        <f>Liste!$B$29</f>
        <v>---------------------</v>
      </c>
      <c r="C37" s="6" t="str">
        <f>Liste!$C$29</f>
        <v>Junioren</v>
      </c>
      <c r="D37" t="str">
        <f>Liste!$A$23</f>
        <v>-------</v>
      </c>
      <c r="E37" s="67"/>
      <c r="F37" s="6"/>
      <c r="G37" s="88">
        <f>Liste!$AI$29</f>
        <v>0</v>
      </c>
    </row>
    <row r="38" spans="1:7" ht="12.75">
      <c r="A38" s="7">
        <f t="shared" si="0"/>
        <v>17</v>
      </c>
      <c r="B38" s="28" t="str">
        <f>Liste!$B$30</f>
        <v>---------------</v>
      </c>
      <c r="C38" s="6" t="str">
        <f>Liste!$C$30</f>
        <v>Junioren</v>
      </c>
      <c r="D38" t="str">
        <f>Liste!$A$23</f>
        <v>-------</v>
      </c>
      <c r="E38" s="67"/>
      <c r="F38" s="6"/>
      <c r="G38" s="88">
        <f>Liste!$AI$30</f>
        <v>0</v>
      </c>
    </row>
    <row r="39" spans="1:7" ht="12.75">
      <c r="A39" s="7">
        <f t="shared" si="0"/>
        <v>17</v>
      </c>
      <c r="B39" s="28" t="str">
        <f>Liste!$B$40</f>
        <v>---------------</v>
      </c>
      <c r="C39" s="6" t="str">
        <f>Liste!$C$40</f>
        <v>Junioren</v>
      </c>
      <c r="D39" s="28" t="str">
        <f>Liste!$A$33</f>
        <v>Brno</v>
      </c>
      <c r="E39" s="67"/>
      <c r="F39" s="6"/>
      <c r="G39" s="88">
        <f>Liste!$AI$40</f>
        <v>0</v>
      </c>
    </row>
    <row r="40" spans="1:7" ht="12.75">
      <c r="A40" s="7">
        <f t="shared" si="0"/>
        <v>17</v>
      </c>
      <c r="B40" s="28" t="str">
        <f>Liste!$B$80</f>
        <v>-----------------</v>
      </c>
      <c r="C40" s="6" t="str">
        <f>Liste!$C$80</f>
        <v>Junioren</v>
      </c>
      <c r="D40" t="str">
        <f>Liste!$A$73</f>
        <v>Sportunion 3</v>
      </c>
      <c r="E40" s="67"/>
      <c r="F40" s="6"/>
      <c r="G40" s="88">
        <f>Liste!$AI$80</f>
        <v>0</v>
      </c>
    </row>
    <row r="41" spans="1:7" ht="12.75">
      <c r="A41" s="7">
        <f t="shared" si="0"/>
        <v>17</v>
      </c>
      <c r="B41" s="28" t="str">
        <f>Liste!$B$88</f>
        <v>--------------</v>
      </c>
      <c r="C41" s="6" t="str">
        <f>Liste!$C$88</f>
        <v>Junioren</v>
      </c>
      <c r="D41" t="str">
        <f>Liste!$A$83</f>
        <v>Sopron</v>
      </c>
      <c r="E41" s="67"/>
      <c r="F41" s="6"/>
      <c r="G41" s="88">
        <f>Liste!$AI$88</f>
        <v>0</v>
      </c>
    </row>
    <row r="42" spans="1:7" ht="12.75">
      <c r="A42" s="7">
        <f t="shared" si="0"/>
        <v>17</v>
      </c>
      <c r="B42" s="28" t="str">
        <f>Liste!$B$90</f>
        <v>-------------</v>
      </c>
      <c r="C42" s="6" t="str">
        <f>Liste!$C$90</f>
        <v>Junioren</v>
      </c>
      <c r="D42" t="str">
        <f>Liste!$A$83</f>
        <v>Sopron</v>
      </c>
      <c r="E42" s="67"/>
      <c r="F42" s="6"/>
      <c r="G42" s="88">
        <f>Liste!$AI$90</f>
        <v>0</v>
      </c>
    </row>
    <row r="43" spans="1:7" ht="12.75">
      <c r="A43" s="7">
        <f t="shared" si="0"/>
        <v>17</v>
      </c>
      <c r="B43" s="93" t="str">
        <f>Liste!$B$110</f>
        <v>-------------</v>
      </c>
      <c r="C43" s="6" t="str">
        <f>Liste!$C$110</f>
        <v>Junioren</v>
      </c>
      <c r="D43" t="str">
        <f>Liste!$A$103</f>
        <v>-------------</v>
      </c>
      <c r="E43" s="67"/>
      <c r="F43" s="6"/>
      <c r="G43" s="88">
        <f>Liste!$AI$110</f>
        <v>0</v>
      </c>
    </row>
    <row r="44" spans="3:7" ht="12.75">
      <c r="C44" s="7"/>
      <c r="E44" s="6"/>
      <c r="F44" s="6"/>
      <c r="G44" s="7"/>
    </row>
  </sheetData>
  <sheetProtection/>
  <printOptions/>
  <pageMargins left="0.7" right="0.7" top="0.787401575" bottom="0.787401575" header="0.3" footer="0.3"/>
  <pageSetup horizontalDpi="600" verticalDpi="600" orientation="portrait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0"/>
  <sheetViews>
    <sheetView zoomScale="95" zoomScaleNormal="95" zoomScalePageLayoutView="0" workbookViewId="0" topLeftCell="A1">
      <pane xSplit="1" ySplit="2" topLeftCell="B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6" sqref="D36"/>
    </sheetView>
  </sheetViews>
  <sheetFormatPr defaultColWidth="11.421875" defaultRowHeight="12.75"/>
  <cols>
    <col min="1" max="1" width="8.7109375" style="0" customWidth="1"/>
    <col min="2" max="2" width="29.7109375" style="0" customWidth="1"/>
    <col min="3" max="3" width="0" style="0" hidden="1" customWidth="1"/>
    <col min="4" max="5" width="7.7109375" style="17" customWidth="1"/>
    <col min="6" max="10" width="7.7109375" style="83" customWidth="1"/>
    <col min="11" max="11" width="14.7109375" style="6" customWidth="1"/>
  </cols>
  <sheetData>
    <row r="1" spans="1:11" ht="21" customHeight="1">
      <c r="A1" s="178" t="s">
        <v>19</v>
      </c>
      <c r="B1" s="178"/>
      <c r="C1" s="36"/>
      <c r="D1" s="76"/>
      <c r="E1" s="76"/>
      <c r="F1" s="76"/>
      <c r="G1" s="76"/>
      <c r="H1" s="76"/>
      <c r="I1" s="76"/>
      <c r="J1" s="76"/>
      <c r="K1" s="74"/>
    </row>
    <row r="2" spans="1:11" ht="21" customHeight="1" thickBot="1">
      <c r="A2" s="30" t="s">
        <v>20</v>
      </c>
      <c r="B2" s="32" t="s">
        <v>15</v>
      </c>
      <c r="C2" s="23"/>
      <c r="D2" s="77" t="s">
        <v>33</v>
      </c>
      <c r="E2" s="77" t="s">
        <v>34</v>
      </c>
      <c r="F2" s="77" t="s">
        <v>1</v>
      </c>
      <c r="G2" s="77" t="s">
        <v>2</v>
      </c>
      <c r="H2" s="77" t="s">
        <v>3</v>
      </c>
      <c r="I2" s="77" t="s">
        <v>4</v>
      </c>
      <c r="J2" s="77" t="s">
        <v>31</v>
      </c>
      <c r="K2" s="54" t="s">
        <v>32</v>
      </c>
    </row>
    <row r="3" spans="1:11" ht="15" customHeight="1" thickBot="1">
      <c r="A3" s="43" t="s">
        <v>14</v>
      </c>
      <c r="B3" s="33"/>
      <c r="C3" s="23"/>
      <c r="D3" s="43"/>
      <c r="E3" s="72">
        <v>10</v>
      </c>
      <c r="F3" s="43"/>
      <c r="G3" s="43"/>
      <c r="H3" s="43"/>
      <c r="I3" s="43"/>
      <c r="J3" s="43"/>
      <c r="K3" s="58">
        <f aca="true" t="shared" si="0" ref="K3:K9">IF(COUNT(F3:I3)=0,"",IF(COUNT(F3:I3)&lt;4,ROUND(D3-J3+(E3-(SUM(F3:I3)/COUNT(F3:I3))),RStellen),ROUND((D3-J3+(E3-((LARGE(F3:I3,2)+LARGE(F3:I3,3))/2))),RStellen)))</f>
      </c>
    </row>
    <row r="4" spans="1:11" ht="15" customHeight="1" thickBot="1">
      <c r="A4" s="44" t="str">
        <f>Liste!C15</f>
        <v>Meister</v>
      </c>
      <c r="B4" s="66" t="str">
        <f>'Manns.'!D5</f>
        <v>-----------------</v>
      </c>
      <c r="C4" s="9"/>
      <c r="D4" s="44"/>
      <c r="E4" s="70">
        <v>10</v>
      </c>
      <c r="F4" s="44"/>
      <c r="G4" s="44"/>
      <c r="H4" s="44"/>
      <c r="I4" s="44"/>
      <c r="J4" s="44"/>
      <c r="K4" s="57">
        <f t="shared" si="0"/>
      </c>
    </row>
    <row r="5" spans="1:11" ht="15" customHeight="1" thickBot="1">
      <c r="A5" s="43" t="str">
        <f>Liste!C16</f>
        <v>Meister</v>
      </c>
      <c r="B5" s="33" t="str">
        <f>'Manns.'!D6</f>
        <v>--------------------------</v>
      </c>
      <c r="C5" s="9"/>
      <c r="D5" s="43"/>
      <c r="E5" s="72">
        <v>10</v>
      </c>
      <c r="F5" s="43"/>
      <c r="G5" s="43"/>
      <c r="H5" s="43"/>
      <c r="I5" s="43"/>
      <c r="J5" s="43"/>
      <c r="K5" s="56">
        <f t="shared" si="0"/>
      </c>
    </row>
    <row r="6" spans="1:11" ht="15" customHeight="1" thickBot="1">
      <c r="A6" s="44" t="str">
        <f>Liste!C17</f>
        <v>Meister</v>
      </c>
      <c r="B6" s="66" t="str">
        <f>'Manns.'!D7</f>
        <v>-----------------</v>
      </c>
      <c r="C6" s="9"/>
      <c r="D6" s="44"/>
      <c r="E6" s="70">
        <v>10</v>
      </c>
      <c r="F6" s="44"/>
      <c r="G6" s="44"/>
      <c r="H6" s="44"/>
      <c r="I6" s="44"/>
      <c r="J6" s="44"/>
      <c r="K6" s="57">
        <f t="shared" si="0"/>
      </c>
    </row>
    <row r="7" spans="1:11" ht="15" customHeight="1" thickBot="1">
      <c r="A7" s="43" t="str">
        <f>Liste!C18</f>
        <v>Junioren</v>
      </c>
      <c r="B7" s="33" t="str">
        <f>'Manns.'!D8</f>
        <v>-------------------</v>
      </c>
      <c r="C7" s="9"/>
      <c r="D7" s="43"/>
      <c r="E7" s="43">
        <v>10</v>
      </c>
      <c r="F7" s="43"/>
      <c r="G7" s="43"/>
      <c r="H7" s="43"/>
      <c r="I7" s="43"/>
      <c r="J7" s="43"/>
      <c r="K7" s="56">
        <f t="shared" si="0"/>
      </c>
    </row>
    <row r="8" spans="1:11" ht="15" customHeight="1" thickBot="1">
      <c r="A8" s="44" t="str">
        <f>Liste!C19</f>
        <v>Junioren</v>
      </c>
      <c r="B8" s="66" t="str">
        <f>'Manns.'!D9</f>
        <v>---------------------</v>
      </c>
      <c r="C8" s="45"/>
      <c r="D8" s="63"/>
      <c r="E8" s="71">
        <v>10</v>
      </c>
      <c r="F8" s="63"/>
      <c r="G8" s="63"/>
      <c r="H8" s="63"/>
      <c r="I8" s="63"/>
      <c r="J8" s="63"/>
      <c r="K8" s="57">
        <f t="shared" si="0"/>
      </c>
    </row>
    <row r="9" spans="1:11" ht="15" customHeight="1" thickBot="1">
      <c r="A9" s="43" t="str">
        <f>Liste!C20</f>
        <v>Junioren</v>
      </c>
      <c r="B9" s="33" t="str">
        <f>'Manns.'!D10</f>
        <v>---------------</v>
      </c>
      <c r="C9" s="9"/>
      <c r="D9" s="43"/>
      <c r="E9" s="43">
        <v>10</v>
      </c>
      <c r="F9" s="43"/>
      <c r="G9" s="43"/>
      <c r="H9" s="43"/>
      <c r="I9" s="43"/>
      <c r="J9" s="43"/>
      <c r="K9" s="56">
        <f t="shared" si="0"/>
      </c>
    </row>
    <row r="10" spans="1:11" ht="12.7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</row>
    <row r="11" spans="1:11" ht="21" customHeight="1">
      <c r="A11" s="178" t="s">
        <v>5</v>
      </c>
      <c r="B11" s="178"/>
      <c r="C11" s="36"/>
      <c r="D11" s="76"/>
      <c r="E11" s="76"/>
      <c r="F11" s="76"/>
      <c r="G11" s="76"/>
      <c r="H11" s="76"/>
      <c r="I11" s="76"/>
      <c r="J11" s="76"/>
      <c r="K11" s="74"/>
    </row>
    <row r="12" spans="1:11" ht="21" customHeight="1" thickBot="1">
      <c r="A12" s="30" t="s">
        <v>20</v>
      </c>
      <c r="B12" s="32" t="s">
        <v>15</v>
      </c>
      <c r="C12" s="23"/>
      <c r="D12" s="77" t="s">
        <v>33</v>
      </c>
      <c r="E12" s="77" t="s">
        <v>34</v>
      </c>
      <c r="F12" s="77" t="s">
        <v>1</v>
      </c>
      <c r="G12" s="77" t="s">
        <v>2</v>
      </c>
      <c r="H12" s="77" t="s">
        <v>3</v>
      </c>
      <c r="I12" s="77" t="s">
        <v>4</v>
      </c>
      <c r="J12" s="77" t="s">
        <v>31</v>
      </c>
      <c r="K12" s="54" t="s">
        <v>32</v>
      </c>
    </row>
    <row r="13" spans="1:11" ht="15" customHeight="1" thickBot="1">
      <c r="A13" s="43" t="s">
        <v>14</v>
      </c>
      <c r="B13" s="33"/>
      <c r="C13" s="23"/>
      <c r="D13" s="43"/>
      <c r="E13" s="72"/>
      <c r="F13" s="43"/>
      <c r="G13" s="43"/>
      <c r="H13" s="43"/>
      <c r="I13" s="43"/>
      <c r="J13" s="43"/>
      <c r="K13" s="56">
        <f aca="true" t="shared" si="1" ref="K13:K19">IF(COUNT(F13:I13)=0,"",IF(COUNT(F13:I13)&lt;4,ROUND(D13-J13+(E13-(SUM(F13:I13)/COUNT(F13:I13))),RStellen),ROUND((D13-J13+(E13-((LARGE(F13:I13,2)+LARGE(F13:I13,3))/2))),RStellen)))</f>
      </c>
    </row>
    <row r="14" spans="1:11" ht="15" customHeight="1" thickBot="1">
      <c r="A14" s="63" t="str">
        <f>Liste!C15</f>
        <v>Meister</v>
      </c>
      <c r="B14" s="66" t="str">
        <f>'Manns.'!D5</f>
        <v>-----------------</v>
      </c>
      <c r="C14" s="9"/>
      <c r="D14" s="63"/>
      <c r="E14" s="71"/>
      <c r="F14" s="63"/>
      <c r="G14" s="63"/>
      <c r="H14" s="63"/>
      <c r="I14" s="63"/>
      <c r="J14" s="63"/>
      <c r="K14" s="61">
        <f t="shared" si="1"/>
      </c>
    </row>
    <row r="15" spans="1:11" ht="15" customHeight="1" thickBot="1">
      <c r="A15" s="43" t="str">
        <f>Liste!C16</f>
        <v>Meister</v>
      </c>
      <c r="B15" s="33" t="str">
        <f>'Manns.'!D6</f>
        <v>--------------------------</v>
      </c>
      <c r="C15" s="9"/>
      <c r="D15" s="43"/>
      <c r="E15" s="72"/>
      <c r="F15" s="43"/>
      <c r="G15" s="43"/>
      <c r="H15" s="43"/>
      <c r="I15" s="43"/>
      <c r="J15" s="43"/>
      <c r="K15" s="56">
        <f t="shared" si="1"/>
      </c>
    </row>
    <row r="16" spans="1:11" ht="15" customHeight="1" thickBot="1">
      <c r="A16" s="63" t="str">
        <f>Liste!C17</f>
        <v>Meister</v>
      </c>
      <c r="B16" s="66" t="str">
        <f>'Manns.'!D7</f>
        <v>-----------------</v>
      </c>
      <c r="C16" s="9"/>
      <c r="D16" s="44"/>
      <c r="E16" s="70"/>
      <c r="F16" s="44"/>
      <c r="G16" s="44"/>
      <c r="H16" s="44"/>
      <c r="I16" s="44"/>
      <c r="J16" s="44"/>
      <c r="K16" s="61">
        <f t="shared" si="1"/>
      </c>
    </row>
    <row r="17" spans="1:11" ht="15" customHeight="1" thickBot="1">
      <c r="A17" s="43" t="str">
        <f>Liste!C18</f>
        <v>Junioren</v>
      </c>
      <c r="B17" s="33" t="str">
        <f>'Manns.'!D8</f>
        <v>-------------------</v>
      </c>
      <c r="C17" s="9"/>
      <c r="D17" s="43"/>
      <c r="E17" s="43"/>
      <c r="F17" s="43"/>
      <c r="G17" s="43"/>
      <c r="H17" s="43"/>
      <c r="I17" s="43"/>
      <c r="J17" s="43"/>
      <c r="K17" s="56">
        <f t="shared" si="1"/>
      </c>
    </row>
    <row r="18" spans="1:11" ht="15" customHeight="1" thickBot="1">
      <c r="A18" s="63" t="str">
        <f>Liste!C19</f>
        <v>Junioren</v>
      </c>
      <c r="B18" s="66" t="str">
        <f>'Manns.'!D9</f>
        <v>---------------------</v>
      </c>
      <c r="C18" s="45"/>
      <c r="D18" s="63"/>
      <c r="E18" s="71"/>
      <c r="F18" s="63"/>
      <c r="G18" s="63"/>
      <c r="H18" s="63"/>
      <c r="I18" s="63"/>
      <c r="J18" s="63"/>
      <c r="K18" s="61">
        <f t="shared" si="1"/>
      </c>
    </row>
    <row r="19" spans="1:11" ht="15" customHeight="1" thickBot="1">
      <c r="A19" s="43" t="str">
        <f>Liste!C20</f>
        <v>Junioren</v>
      </c>
      <c r="B19" s="33" t="str">
        <f>'Manns.'!D10</f>
        <v>---------------</v>
      </c>
      <c r="C19" s="9"/>
      <c r="D19" s="43"/>
      <c r="E19" s="43"/>
      <c r="F19" s="43"/>
      <c r="G19" s="43"/>
      <c r="H19" s="43"/>
      <c r="I19" s="43"/>
      <c r="J19" s="43"/>
      <c r="K19" s="56">
        <f t="shared" si="1"/>
      </c>
    </row>
    <row r="20" spans="1:11" ht="12.75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</row>
    <row r="21" spans="1:11" ht="21" customHeight="1">
      <c r="A21" s="178" t="s">
        <v>6</v>
      </c>
      <c r="B21" s="178"/>
      <c r="C21" s="36"/>
      <c r="D21" s="76"/>
      <c r="E21" s="76"/>
      <c r="F21" s="76"/>
      <c r="G21" s="76"/>
      <c r="H21" s="76"/>
      <c r="I21" s="76"/>
      <c r="J21" s="76"/>
      <c r="K21" s="74"/>
    </row>
    <row r="22" spans="1:11" ht="21" customHeight="1" thickBot="1">
      <c r="A22" s="30" t="s">
        <v>20</v>
      </c>
      <c r="B22" s="32" t="s">
        <v>15</v>
      </c>
      <c r="C22" s="23"/>
      <c r="D22" s="77" t="s">
        <v>33</v>
      </c>
      <c r="E22" s="77" t="s">
        <v>34</v>
      </c>
      <c r="F22" s="77" t="s">
        <v>1</v>
      </c>
      <c r="G22" s="77" t="s">
        <v>2</v>
      </c>
      <c r="H22" s="77" t="s">
        <v>3</v>
      </c>
      <c r="I22" s="77" t="s">
        <v>4</v>
      </c>
      <c r="J22" s="77" t="s">
        <v>31</v>
      </c>
      <c r="K22" s="54" t="s">
        <v>32</v>
      </c>
    </row>
    <row r="23" spans="1:11" ht="15" customHeight="1" thickBot="1">
      <c r="A23" s="43" t="s">
        <v>14</v>
      </c>
      <c r="B23" s="33"/>
      <c r="C23" s="23"/>
      <c r="D23" s="43"/>
      <c r="E23" s="72"/>
      <c r="F23" s="43"/>
      <c r="G23" s="43"/>
      <c r="H23" s="43"/>
      <c r="I23" s="43"/>
      <c r="J23" s="43"/>
      <c r="K23" s="56">
        <f aca="true" t="shared" si="2" ref="K23:K29">IF(COUNT(F23:I23)=0,"",IF(COUNT(F23:I23)&lt;4,ROUND(D23-J23+(E23-(SUM(F23:I23)/COUNT(F23:I23))),RStellen),ROUND((D23-J23+(E23-((LARGE(F23:I23,2)+LARGE(F23:I23,3))/2))),RStellen)))</f>
      </c>
    </row>
    <row r="24" spans="1:11" ht="15" customHeight="1" thickBot="1">
      <c r="A24" s="44" t="str">
        <f>Liste!C15</f>
        <v>Meister</v>
      </c>
      <c r="B24" s="66" t="str">
        <f>'Manns.'!D5</f>
        <v>-----------------</v>
      </c>
      <c r="C24" s="9"/>
      <c r="D24" s="44"/>
      <c r="E24" s="70"/>
      <c r="F24" s="44"/>
      <c r="G24" s="44"/>
      <c r="H24" s="44"/>
      <c r="I24" s="44"/>
      <c r="J24" s="44"/>
      <c r="K24" s="61">
        <f t="shared" si="2"/>
      </c>
    </row>
    <row r="25" spans="1:11" ht="15" customHeight="1" thickBot="1">
      <c r="A25" s="43" t="str">
        <f>Liste!C16</f>
        <v>Meister</v>
      </c>
      <c r="B25" s="33" t="str">
        <f>'Manns.'!D6</f>
        <v>--------------------------</v>
      </c>
      <c r="C25" s="9"/>
      <c r="D25" s="43"/>
      <c r="E25" s="72"/>
      <c r="F25" s="43"/>
      <c r="G25" s="43"/>
      <c r="H25" s="43"/>
      <c r="I25" s="43"/>
      <c r="J25" s="43"/>
      <c r="K25" s="56">
        <f t="shared" si="2"/>
      </c>
    </row>
    <row r="26" spans="1:11" ht="15" customHeight="1" thickBot="1">
      <c r="A26" s="44" t="str">
        <f>Liste!C17</f>
        <v>Meister</v>
      </c>
      <c r="B26" s="66" t="str">
        <f>'Manns.'!D7</f>
        <v>-----------------</v>
      </c>
      <c r="C26" s="9"/>
      <c r="D26" s="44"/>
      <c r="E26" s="70"/>
      <c r="F26" s="44"/>
      <c r="G26" s="44"/>
      <c r="H26" s="44"/>
      <c r="I26" s="44"/>
      <c r="J26" s="44"/>
      <c r="K26" s="61">
        <f t="shared" si="2"/>
      </c>
    </row>
    <row r="27" spans="1:11" ht="15" customHeight="1" thickBot="1">
      <c r="A27" s="43" t="str">
        <f>Liste!C18</f>
        <v>Junioren</v>
      </c>
      <c r="B27" s="33" t="str">
        <f>'Manns.'!D8</f>
        <v>-------------------</v>
      </c>
      <c r="C27" s="9"/>
      <c r="D27" s="43"/>
      <c r="E27" s="43"/>
      <c r="F27" s="43"/>
      <c r="G27" s="43"/>
      <c r="H27" s="43"/>
      <c r="I27" s="43"/>
      <c r="J27" s="43"/>
      <c r="K27" s="56">
        <f t="shared" si="2"/>
      </c>
    </row>
    <row r="28" spans="1:11" ht="15" customHeight="1" thickBot="1">
      <c r="A28" s="44" t="str">
        <f>Liste!C19</f>
        <v>Junioren</v>
      </c>
      <c r="B28" s="66" t="str">
        <f>'Manns.'!D9</f>
        <v>---------------------</v>
      </c>
      <c r="C28" s="45"/>
      <c r="D28" s="63"/>
      <c r="E28" s="71"/>
      <c r="F28" s="63"/>
      <c r="G28" s="63"/>
      <c r="H28" s="63"/>
      <c r="I28" s="63"/>
      <c r="J28" s="63"/>
      <c r="K28" s="61">
        <f t="shared" si="2"/>
      </c>
    </row>
    <row r="29" spans="1:11" ht="15" customHeight="1" thickBot="1">
      <c r="A29" s="43" t="str">
        <f>Liste!C20</f>
        <v>Junioren</v>
      </c>
      <c r="B29" s="33" t="str">
        <f>'Manns.'!D10</f>
        <v>---------------</v>
      </c>
      <c r="C29" s="9"/>
      <c r="D29" s="43"/>
      <c r="E29" s="43"/>
      <c r="F29" s="43"/>
      <c r="G29" s="43"/>
      <c r="H29" s="43"/>
      <c r="I29" s="43"/>
      <c r="J29" s="43"/>
      <c r="K29" s="56">
        <f t="shared" si="2"/>
      </c>
    </row>
    <row r="30" spans="1:11" ht="12.7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</row>
    <row r="31" spans="1:11" ht="21" customHeight="1">
      <c r="A31" s="178" t="s">
        <v>7</v>
      </c>
      <c r="B31" s="178"/>
      <c r="C31" s="36"/>
      <c r="D31" s="76"/>
      <c r="E31" s="76"/>
      <c r="F31" s="76"/>
      <c r="G31" s="76"/>
      <c r="H31" s="76"/>
      <c r="I31" s="76"/>
      <c r="J31" s="76"/>
      <c r="K31" s="74"/>
    </row>
    <row r="32" spans="1:11" ht="21" customHeight="1" thickBot="1">
      <c r="A32" s="30" t="s">
        <v>20</v>
      </c>
      <c r="B32" s="32" t="s">
        <v>15</v>
      </c>
      <c r="C32" s="23"/>
      <c r="D32" s="77" t="s">
        <v>33</v>
      </c>
      <c r="E32" s="77" t="s">
        <v>34</v>
      </c>
      <c r="F32" s="77" t="s">
        <v>1</v>
      </c>
      <c r="G32" s="77" t="s">
        <v>2</v>
      </c>
      <c r="H32" s="77" t="s">
        <v>3</v>
      </c>
      <c r="I32" s="77" t="s">
        <v>4</v>
      </c>
      <c r="J32" s="77" t="s">
        <v>31</v>
      </c>
      <c r="K32" s="54" t="s">
        <v>32</v>
      </c>
    </row>
    <row r="33" spans="1:11" ht="15" customHeight="1" thickBot="1">
      <c r="A33" s="43" t="s">
        <v>14</v>
      </c>
      <c r="B33" s="33"/>
      <c r="C33" s="23"/>
      <c r="D33" s="43"/>
      <c r="E33" s="72"/>
      <c r="F33" s="43"/>
      <c r="G33" s="43"/>
      <c r="H33" s="43"/>
      <c r="I33" s="43"/>
      <c r="J33" s="43"/>
      <c r="K33" s="56">
        <f aca="true" t="shared" si="3" ref="K33:K39">IF(COUNT(F33:I33)=0,"",IF(COUNT(F33:I33)&lt;4,ROUND(D33-J33+(E33-(SUM(F33:I33)/COUNT(F33:I33))),RStellen),ROUND((D33-J33+(E33-((LARGE(F33:I33,2)+LARGE(F33:I33,3))/2))),RStellen)))</f>
      </c>
    </row>
    <row r="34" spans="1:11" ht="15" customHeight="1" thickBot="1">
      <c r="A34" s="63" t="str">
        <f>Liste!C15</f>
        <v>Meister</v>
      </c>
      <c r="B34" s="66" t="str">
        <f>'Manns.'!D5</f>
        <v>-----------------</v>
      </c>
      <c r="C34" s="9"/>
      <c r="D34" s="63"/>
      <c r="E34" s="71"/>
      <c r="F34" s="63"/>
      <c r="G34" s="63"/>
      <c r="H34" s="63"/>
      <c r="I34" s="63"/>
      <c r="J34" s="63"/>
      <c r="K34" s="61">
        <f t="shared" si="3"/>
      </c>
    </row>
    <row r="35" spans="1:11" ht="15" customHeight="1" thickBot="1">
      <c r="A35" s="43" t="str">
        <f>Liste!C16</f>
        <v>Meister</v>
      </c>
      <c r="B35" s="33" t="str">
        <f>'Manns.'!D6</f>
        <v>--------------------------</v>
      </c>
      <c r="C35" s="9"/>
      <c r="D35" s="43"/>
      <c r="E35" s="72"/>
      <c r="F35" s="43"/>
      <c r="G35" s="43"/>
      <c r="H35" s="43"/>
      <c r="I35" s="43"/>
      <c r="J35" s="43"/>
      <c r="K35" s="56">
        <f t="shared" si="3"/>
      </c>
    </row>
    <row r="36" spans="1:11" ht="15" customHeight="1" thickBot="1">
      <c r="A36" s="63" t="str">
        <f>Liste!C17</f>
        <v>Meister</v>
      </c>
      <c r="B36" s="66" t="str">
        <f>'Manns.'!D7</f>
        <v>-----------------</v>
      </c>
      <c r="C36" s="9"/>
      <c r="D36" s="44"/>
      <c r="E36" s="70"/>
      <c r="F36" s="44"/>
      <c r="G36" s="44"/>
      <c r="H36" s="44"/>
      <c r="I36" s="44"/>
      <c r="J36" s="44"/>
      <c r="K36" s="61">
        <f t="shared" si="3"/>
      </c>
    </row>
    <row r="37" spans="1:11" ht="15" customHeight="1" thickBot="1">
      <c r="A37" s="43" t="str">
        <f>Liste!C18</f>
        <v>Junioren</v>
      </c>
      <c r="B37" s="33" t="str">
        <f>'Manns.'!D8</f>
        <v>-------------------</v>
      </c>
      <c r="C37" s="9"/>
      <c r="D37" s="43"/>
      <c r="E37" s="43"/>
      <c r="F37" s="43"/>
      <c r="G37" s="43"/>
      <c r="H37" s="43"/>
      <c r="I37" s="43"/>
      <c r="J37" s="43"/>
      <c r="K37" s="56">
        <f t="shared" si="3"/>
      </c>
    </row>
    <row r="38" spans="1:11" ht="15" customHeight="1" thickBot="1">
      <c r="A38" s="63" t="str">
        <f>Liste!C19</f>
        <v>Junioren</v>
      </c>
      <c r="B38" s="66" t="str">
        <f>'Manns.'!D9</f>
        <v>---------------------</v>
      </c>
      <c r="C38" s="45"/>
      <c r="D38" s="63"/>
      <c r="E38" s="71"/>
      <c r="F38" s="63"/>
      <c r="G38" s="63"/>
      <c r="H38" s="63"/>
      <c r="I38" s="63"/>
      <c r="J38" s="63"/>
      <c r="K38" s="61">
        <f t="shared" si="3"/>
      </c>
    </row>
    <row r="39" spans="1:11" ht="15" customHeight="1" thickBot="1">
      <c r="A39" s="43" t="str">
        <f>Liste!C20</f>
        <v>Junioren</v>
      </c>
      <c r="B39" s="33" t="str">
        <f>'Manns.'!D10</f>
        <v>---------------</v>
      </c>
      <c r="C39" s="9"/>
      <c r="D39" s="43"/>
      <c r="E39" s="43"/>
      <c r="F39" s="43"/>
      <c r="G39" s="43"/>
      <c r="H39" s="43"/>
      <c r="I39" s="43"/>
      <c r="J39" s="43"/>
      <c r="K39" s="56">
        <f t="shared" si="3"/>
      </c>
    </row>
    <row r="40" spans="1:11" ht="12.7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</row>
  </sheetData>
  <sheetProtection/>
  <mergeCells count="8">
    <mergeCell ref="A30:K30"/>
    <mergeCell ref="A31:B31"/>
    <mergeCell ref="A40:K40"/>
    <mergeCell ref="A1:B1"/>
    <mergeCell ref="A10:K10"/>
    <mergeCell ref="A11:B11"/>
    <mergeCell ref="A20:K20"/>
    <mergeCell ref="A21:B21"/>
  </mergeCells>
  <dataValidations count="3">
    <dataValidation errorStyle="warning" type="list" allowBlank="1" showInputMessage="1" showErrorMessage="1" sqref="B4:B9 B14:B19 B24:B29 B34:B39">
      <formula1>Heimturnerinnen</formula1>
    </dataValidation>
    <dataValidation type="custom" allowBlank="1" showInputMessage="1" showErrorMessage="1" errorTitle="Üngültiger B-Note Abzug" error="Der eingebene Abzug ist kleiner als 0 oder größer, als die maximal erreichbare B-Note" sqref="F36:I37 F29:I29 F19:I19 F39:I39 F4:I9 F16:I17 F24:I27">
      <formula1>AND(F36&gt;=0,F36&lt;=$E36)</formula1>
    </dataValidation>
    <dataValidation type="custom" allowBlank="1" showInputMessage="1" showErrorMessage="1" errorTitle="Üngültiger B-Note Abzug" error="Der eingegebene Abzug ist kleiner als 0 oder größer als die maximal erreichbare B-Note" sqref="F23:I23 F28:I28 F13:I15 F18:I18 F38:I38 F33:I35 F3:I3">
      <formula1>AND(F23&gt;=0,F23&lt;=$E23)</formula1>
    </dataValidation>
  </dataValidations>
  <printOptions horizontalCentered="1"/>
  <pageMargins left="0.7874015748031497" right="0.7874015748031497" top="0.984251968503937" bottom="0.3937007874015748" header="0.31496062992125984" footer="0.1968503937007874"/>
  <pageSetup horizontalDpi="600" verticalDpi="600" orientation="landscape" paperSize="9" scale="80" r:id="rId1"/>
  <headerFooter alignWithMargins="0">
    <oddHeader>&amp;L&amp;"Arial,Fett"&amp;20&amp;A&amp;C&amp;"Arial,Fett"&amp;48 7. Gottlieb-Daimler-Cup 2009</oddHeader>
    <oddFooter>&amp;C&amp;A</oddFooter>
  </headerFooter>
  <rowBreaks count="1" manualBreakCount="1">
    <brk id="40" max="11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40"/>
  <sheetViews>
    <sheetView zoomScale="95" zoomScaleNormal="95" zoomScalePageLayoutView="0" workbookViewId="0" topLeftCell="A1">
      <selection activeCell="F36" sqref="F36"/>
    </sheetView>
  </sheetViews>
  <sheetFormatPr defaultColWidth="11.421875" defaultRowHeight="12.75"/>
  <cols>
    <col min="2" max="2" width="29.7109375" style="0" customWidth="1"/>
  </cols>
  <sheetData>
    <row r="1" spans="1:10" ht="21" customHeight="1">
      <c r="A1" s="178" t="s">
        <v>19</v>
      </c>
      <c r="B1" s="178"/>
      <c r="C1" s="76"/>
      <c r="D1" s="76"/>
      <c r="E1" s="76"/>
      <c r="F1" s="76"/>
      <c r="G1" s="76"/>
      <c r="H1" s="76"/>
      <c r="I1" s="76"/>
      <c r="J1" s="74"/>
    </row>
    <row r="2" spans="1:10" ht="21" customHeight="1" thickBot="1">
      <c r="A2" s="30" t="s">
        <v>20</v>
      </c>
      <c r="B2" s="32" t="s">
        <v>15</v>
      </c>
      <c r="C2" s="54" t="s">
        <v>33</v>
      </c>
      <c r="D2" s="54" t="s">
        <v>34</v>
      </c>
      <c r="E2" s="54" t="s">
        <v>1</v>
      </c>
      <c r="F2" s="54" t="s">
        <v>2</v>
      </c>
      <c r="G2" s="54" t="s">
        <v>3</v>
      </c>
      <c r="H2" s="54" t="s">
        <v>4</v>
      </c>
      <c r="I2" s="54" t="s">
        <v>31</v>
      </c>
      <c r="J2" s="54" t="s">
        <v>32</v>
      </c>
    </row>
    <row r="3" spans="1:10" ht="15" customHeight="1" thickBot="1">
      <c r="A3" s="43" t="s">
        <v>14</v>
      </c>
      <c r="B3" s="33"/>
      <c r="C3" s="43"/>
      <c r="D3" s="72">
        <v>10</v>
      </c>
      <c r="E3" s="43"/>
      <c r="F3" s="43"/>
      <c r="G3" s="43"/>
      <c r="H3" s="43"/>
      <c r="I3" s="43"/>
      <c r="J3" s="58">
        <f aca="true" t="shared" si="0" ref="J3:J9">IF(COUNT(E3:H3)=0,"",IF(COUNT(E3:H3)&lt;4,ROUND(C3-I3+(D3-(SUM(E3:H3)/COUNT(E3:H3))),RStellen),ROUND((C3-I3+(D3-((LARGE(E3:H3,2)+LARGE(E3:H3,3))/2))),RStellen)))</f>
      </c>
    </row>
    <row r="4" spans="1:10" ht="15" customHeight="1" thickBot="1">
      <c r="A4" s="63" t="str">
        <f>Liste!C55</f>
        <v>Meister</v>
      </c>
      <c r="B4" s="107" t="str">
        <f>'Manns.'!M5</f>
        <v>------------------------</v>
      </c>
      <c r="C4" s="63"/>
      <c r="D4" s="71">
        <v>10</v>
      </c>
      <c r="E4" s="63"/>
      <c r="F4" s="63"/>
      <c r="G4" s="63"/>
      <c r="H4" s="63"/>
      <c r="I4" s="63"/>
      <c r="J4" s="61">
        <f t="shared" si="0"/>
      </c>
    </row>
    <row r="5" spans="1:10" ht="15" customHeight="1" thickBot="1">
      <c r="A5" s="43" t="str">
        <f>Liste!C56</f>
        <v>Meister</v>
      </c>
      <c r="B5" s="33" t="str">
        <f>'Manns.'!M6</f>
        <v>------------------------</v>
      </c>
      <c r="C5" s="43"/>
      <c r="D5" s="72">
        <v>10</v>
      </c>
      <c r="E5" s="43"/>
      <c r="F5" s="43"/>
      <c r="G5" s="43"/>
      <c r="H5" s="43"/>
      <c r="I5" s="43"/>
      <c r="J5" s="56">
        <f t="shared" si="0"/>
      </c>
    </row>
    <row r="6" spans="1:10" ht="15" customHeight="1" thickBot="1">
      <c r="A6" s="63" t="str">
        <f>Liste!C57</f>
        <v>Meister</v>
      </c>
      <c r="B6" s="107" t="str">
        <f>'Manns.'!M7</f>
        <v>------------------------</v>
      </c>
      <c r="C6" s="63"/>
      <c r="D6" s="71">
        <v>10</v>
      </c>
      <c r="E6" s="63"/>
      <c r="F6" s="63"/>
      <c r="G6" s="63"/>
      <c r="H6" s="63"/>
      <c r="I6" s="63"/>
      <c r="J6" s="61">
        <f t="shared" si="0"/>
      </c>
    </row>
    <row r="7" spans="1:10" ht="15" customHeight="1" thickBot="1">
      <c r="A7" s="43" t="str">
        <f>Liste!C58</f>
        <v>Junioren</v>
      </c>
      <c r="B7" s="33" t="str">
        <f>'Manns.'!M8</f>
        <v>------------------------</v>
      </c>
      <c r="C7" s="43"/>
      <c r="D7" s="43">
        <v>10</v>
      </c>
      <c r="E7" s="43"/>
      <c r="F7" s="43"/>
      <c r="G7" s="43"/>
      <c r="H7" s="43"/>
      <c r="I7" s="43"/>
      <c r="J7" s="56">
        <f t="shared" si="0"/>
      </c>
    </row>
    <row r="8" spans="1:10" ht="15" customHeight="1" thickBot="1">
      <c r="A8" s="63" t="str">
        <f>Liste!C59</f>
        <v>Junioren</v>
      </c>
      <c r="B8" s="107" t="str">
        <f>'Manns.'!M9</f>
        <v>------------------------</v>
      </c>
      <c r="C8" s="63"/>
      <c r="D8" s="63">
        <v>10</v>
      </c>
      <c r="E8" s="63"/>
      <c r="F8" s="63"/>
      <c r="G8" s="63"/>
      <c r="H8" s="63"/>
      <c r="I8" s="63"/>
      <c r="J8" s="61">
        <f t="shared" si="0"/>
      </c>
    </row>
    <row r="9" spans="1:10" ht="15" customHeight="1" thickBot="1">
      <c r="A9" s="43" t="str">
        <f>Liste!C60</f>
        <v>Junioren</v>
      </c>
      <c r="B9" s="33" t="str">
        <f>'Manns.'!M10</f>
        <v>------------------------</v>
      </c>
      <c r="C9" s="43"/>
      <c r="D9" s="43">
        <v>10</v>
      </c>
      <c r="E9" s="43"/>
      <c r="F9" s="43"/>
      <c r="G9" s="43"/>
      <c r="H9" s="43"/>
      <c r="I9" s="43"/>
      <c r="J9" s="56">
        <f t="shared" si="0"/>
      </c>
    </row>
    <row r="10" spans="1:10" ht="12.75">
      <c r="A10" s="179"/>
      <c r="B10" s="179"/>
      <c r="C10" s="179"/>
      <c r="D10" s="179"/>
      <c r="E10" s="179"/>
      <c r="F10" s="179"/>
      <c r="G10" s="179"/>
      <c r="H10" s="179"/>
      <c r="I10" s="179"/>
      <c r="J10" s="179"/>
    </row>
    <row r="11" spans="1:10" ht="21" customHeight="1">
      <c r="A11" s="178" t="s">
        <v>5</v>
      </c>
      <c r="B11" s="178"/>
      <c r="C11" s="76"/>
      <c r="D11" s="76"/>
      <c r="E11" s="76"/>
      <c r="F11" s="76"/>
      <c r="G11" s="76"/>
      <c r="H11" s="76"/>
      <c r="I11" s="76"/>
      <c r="J11" s="74"/>
    </row>
    <row r="12" spans="1:10" ht="21" customHeight="1" thickBot="1">
      <c r="A12" s="30" t="s">
        <v>20</v>
      </c>
      <c r="B12" s="32" t="s">
        <v>15</v>
      </c>
      <c r="C12" s="54" t="s">
        <v>33</v>
      </c>
      <c r="D12" s="54" t="s">
        <v>34</v>
      </c>
      <c r="E12" s="54" t="s">
        <v>1</v>
      </c>
      <c r="F12" s="54" t="s">
        <v>2</v>
      </c>
      <c r="G12" s="54" t="s">
        <v>3</v>
      </c>
      <c r="H12" s="54" t="s">
        <v>4</v>
      </c>
      <c r="I12" s="54" t="s">
        <v>31</v>
      </c>
      <c r="J12" s="54" t="s">
        <v>32</v>
      </c>
    </row>
    <row r="13" spans="1:10" ht="15" customHeight="1" thickBot="1">
      <c r="A13" s="43" t="s">
        <v>14</v>
      </c>
      <c r="B13" s="33"/>
      <c r="C13" s="43"/>
      <c r="D13" s="72"/>
      <c r="E13" s="43"/>
      <c r="F13" s="43"/>
      <c r="G13" s="43"/>
      <c r="H13" s="43"/>
      <c r="I13" s="43"/>
      <c r="J13" s="56">
        <f aca="true" t="shared" si="1" ref="J13:J19">IF(COUNT(E13:H13)=0,"",IF(COUNT(E13:H13)&lt;4,ROUND(C13-I13+(D13-(SUM(E13:H13)/COUNT(E13:H13))),RStellen),ROUND((C13-I13+(D13-((LARGE(E13:H13,2)+LARGE(E13:H13,3))/2))),RStellen)))</f>
      </c>
    </row>
    <row r="14" spans="1:10" ht="15" customHeight="1" thickBot="1">
      <c r="A14" s="63" t="str">
        <f>Liste!C55</f>
        <v>Meister</v>
      </c>
      <c r="B14" s="107" t="str">
        <f>'Manns.'!M5</f>
        <v>------------------------</v>
      </c>
      <c r="C14" s="63"/>
      <c r="D14" s="63"/>
      <c r="E14" s="63"/>
      <c r="F14" s="63"/>
      <c r="G14" s="63"/>
      <c r="H14" s="63"/>
      <c r="I14" s="63"/>
      <c r="J14" s="61">
        <f t="shared" si="1"/>
      </c>
    </row>
    <row r="15" spans="1:10" ht="15" customHeight="1" thickBot="1">
      <c r="A15" s="43" t="str">
        <f>Liste!C56</f>
        <v>Meister</v>
      </c>
      <c r="B15" s="33" t="str">
        <f>'Manns.'!M6</f>
        <v>------------------------</v>
      </c>
      <c r="C15" s="43"/>
      <c r="D15" s="43"/>
      <c r="E15" s="43"/>
      <c r="F15" s="43"/>
      <c r="G15" s="43"/>
      <c r="H15" s="43"/>
      <c r="I15" s="43"/>
      <c r="J15" s="56">
        <f t="shared" si="1"/>
      </c>
    </row>
    <row r="16" spans="1:10" ht="15" customHeight="1" thickBot="1">
      <c r="A16" s="63" t="str">
        <f>Liste!C57</f>
        <v>Meister</v>
      </c>
      <c r="B16" s="107" t="str">
        <f>'Manns.'!M7</f>
        <v>------------------------</v>
      </c>
      <c r="C16" s="63"/>
      <c r="D16" s="63"/>
      <c r="E16" s="63"/>
      <c r="F16" s="63"/>
      <c r="G16" s="63"/>
      <c r="H16" s="63"/>
      <c r="I16" s="63"/>
      <c r="J16" s="61">
        <f t="shared" si="1"/>
      </c>
    </row>
    <row r="17" spans="1:10" ht="15" customHeight="1" thickBot="1">
      <c r="A17" s="43" t="str">
        <f>Liste!C58</f>
        <v>Junioren</v>
      </c>
      <c r="B17" s="33" t="str">
        <f>'Manns.'!M8</f>
        <v>------------------------</v>
      </c>
      <c r="C17" s="43"/>
      <c r="D17" s="43"/>
      <c r="E17" s="43"/>
      <c r="F17" s="43"/>
      <c r="G17" s="43"/>
      <c r="H17" s="43"/>
      <c r="I17" s="43"/>
      <c r="J17" s="56">
        <f t="shared" si="1"/>
      </c>
    </row>
    <row r="18" spans="1:10" ht="15" customHeight="1" thickBot="1">
      <c r="A18" s="63" t="str">
        <f>Liste!C59</f>
        <v>Junioren</v>
      </c>
      <c r="B18" s="107" t="str">
        <f>'Manns.'!M9</f>
        <v>------------------------</v>
      </c>
      <c r="C18" s="63"/>
      <c r="D18" s="63"/>
      <c r="E18" s="63"/>
      <c r="F18" s="63"/>
      <c r="G18" s="63"/>
      <c r="H18" s="63"/>
      <c r="I18" s="63"/>
      <c r="J18" s="61">
        <f t="shared" si="1"/>
      </c>
    </row>
    <row r="19" spans="1:10" ht="15" customHeight="1" thickBot="1">
      <c r="A19" s="43" t="str">
        <f>Liste!C60</f>
        <v>Junioren</v>
      </c>
      <c r="B19" s="33" t="str">
        <f>'Manns.'!M10</f>
        <v>------------------------</v>
      </c>
      <c r="C19" s="43"/>
      <c r="D19" s="43"/>
      <c r="E19" s="43"/>
      <c r="F19" s="43"/>
      <c r="G19" s="43"/>
      <c r="H19" s="43"/>
      <c r="I19" s="43"/>
      <c r="J19" s="56">
        <f t="shared" si="1"/>
      </c>
    </row>
    <row r="20" spans="1:10" ht="12.75">
      <c r="A20" s="179"/>
      <c r="B20" s="179"/>
      <c r="C20" s="179"/>
      <c r="D20" s="179"/>
      <c r="E20" s="179"/>
      <c r="F20" s="179"/>
      <c r="G20" s="179"/>
      <c r="H20" s="179"/>
      <c r="I20" s="179"/>
      <c r="J20" s="179"/>
    </row>
    <row r="21" spans="1:10" ht="21" customHeight="1">
      <c r="A21" s="178" t="s">
        <v>6</v>
      </c>
      <c r="B21" s="178"/>
      <c r="C21" s="76"/>
      <c r="D21" s="76"/>
      <c r="E21" s="76"/>
      <c r="F21" s="76"/>
      <c r="G21" s="76"/>
      <c r="H21" s="76"/>
      <c r="I21" s="76"/>
      <c r="J21" s="74"/>
    </row>
    <row r="22" spans="1:10" ht="21" customHeight="1" thickBot="1">
      <c r="A22" s="30" t="s">
        <v>20</v>
      </c>
      <c r="B22" s="32" t="s">
        <v>15</v>
      </c>
      <c r="C22" s="54" t="s">
        <v>33</v>
      </c>
      <c r="D22" s="54" t="s">
        <v>34</v>
      </c>
      <c r="E22" s="54" t="s">
        <v>1</v>
      </c>
      <c r="F22" s="54" t="s">
        <v>2</v>
      </c>
      <c r="G22" s="54" t="s">
        <v>3</v>
      </c>
      <c r="H22" s="54" t="s">
        <v>4</v>
      </c>
      <c r="I22" s="54" t="s">
        <v>31</v>
      </c>
      <c r="J22" s="54" t="s">
        <v>32</v>
      </c>
    </row>
    <row r="23" spans="1:10" ht="15" customHeight="1" thickBot="1">
      <c r="A23" s="43" t="s">
        <v>14</v>
      </c>
      <c r="B23" s="33"/>
      <c r="C23" s="43"/>
      <c r="D23" s="72"/>
      <c r="E23" s="43"/>
      <c r="F23" s="43"/>
      <c r="G23" s="43"/>
      <c r="H23" s="43"/>
      <c r="I23" s="43"/>
      <c r="J23" s="56">
        <f aca="true" t="shared" si="2" ref="J23:J29">IF(COUNT(E23:H23)=0,"",IF(COUNT(E23:H23)&lt;4,ROUND(C23-I23+(D23-(SUM(E23:H23)/COUNT(E23:H23))),RStellen),ROUND((C23-I23+(D23-((LARGE(E23:H23,2)+LARGE(E23:H23,3))/2))),RStellen)))</f>
      </c>
    </row>
    <row r="24" spans="1:10" ht="15" customHeight="1" thickBot="1">
      <c r="A24" s="63" t="str">
        <f>Liste!C55</f>
        <v>Meister</v>
      </c>
      <c r="B24" s="107" t="str">
        <f>'Manns.'!M5</f>
        <v>------------------------</v>
      </c>
      <c r="C24" s="63"/>
      <c r="D24" s="63"/>
      <c r="E24" s="63"/>
      <c r="F24" s="63"/>
      <c r="G24" s="63"/>
      <c r="H24" s="63"/>
      <c r="I24" s="63"/>
      <c r="J24" s="61">
        <f t="shared" si="2"/>
      </c>
    </row>
    <row r="25" spans="1:10" ht="15" customHeight="1" thickBot="1">
      <c r="A25" s="43" t="str">
        <f>Liste!C56</f>
        <v>Meister</v>
      </c>
      <c r="B25" s="33" t="str">
        <f>'Manns.'!M6</f>
        <v>------------------------</v>
      </c>
      <c r="C25" s="43"/>
      <c r="D25" s="43"/>
      <c r="E25" s="43"/>
      <c r="F25" s="43"/>
      <c r="G25" s="43"/>
      <c r="H25" s="43"/>
      <c r="I25" s="43"/>
      <c r="J25" s="56">
        <f t="shared" si="2"/>
      </c>
    </row>
    <row r="26" spans="1:10" ht="15" customHeight="1" thickBot="1">
      <c r="A26" s="63" t="str">
        <f>Liste!C57</f>
        <v>Meister</v>
      </c>
      <c r="B26" s="107" t="str">
        <f>'Manns.'!M7</f>
        <v>------------------------</v>
      </c>
      <c r="C26" s="63"/>
      <c r="D26" s="63"/>
      <c r="E26" s="63"/>
      <c r="F26" s="63"/>
      <c r="G26" s="63"/>
      <c r="H26" s="63"/>
      <c r="I26" s="63"/>
      <c r="J26" s="61">
        <f t="shared" si="2"/>
      </c>
    </row>
    <row r="27" spans="1:10" ht="15" customHeight="1" thickBot="1">
      <c r="A27" s="43" t="str">
        <f>Liste!C58</f>
        <v>Junioren</v>
      </c>
      <c r="B27" s="33" t="str">
        <f>'Manns.'!M8</f>
        <v>------------------------</v>
      </c>
      <c r="C27" s="43"/>
      <c r="D27" s="43"/>
      <c r="E27" s="43"/>
      <c r="F27" s="43"/>
      <c r="G27" s="43"/>
      <c r="H27" s="43"/>
      <c r="I27" s="43"/>
      <c r="J27" s="56">
        <f t="shared" si="2"/>
      </c>
    </row>
    <row r="28" spans="1:10" ht="15" customHeight="1" thickBot="1">
      <c r="A28" s="63" t="str">
        <f>Liste!C59</f>
        <v>Junioren</v>
      </c>
      <c r="B28" s="107" t="str">
        <f>'Manns.'!M9</f>
        <v>------------------------</v>
      </c>
      <c r="C28" s="63"/>
      <c r="D28" s="63"/>
      <c r="E28" s="63"/>
      <c r="F28" s="63"/>
      <c r="G28" s="63"/>
      <c r="H28" s="63"/>
      <c r="I28" s="63"/>
      <c r="J28" s="61">
        <f t="shared" si="2"/>
      </c>
    </row>
    <row r="29" spans="1:10" ht="15" customHeight="1" thickBot="1">
      <c r="A29" s="43" t="str">
        <f>Liste!C60</f>
        <v>Junioren</v>
      </c>
      <c r="B29" s="33" t="str">
        <f>'Manns.'!M10</f>
        <v>------------------------</v>
      </c>
      <c r="C29" s="43"/>
      <c r="D29" s="43"/>
      <c r="E29" s="43"/>
      <c r="F29" s="43"/>
      <c r="G29" s="43"/>
      <c r="H29" s="43"/>
      <c r="I29" s="43"/>
      <c r="J29" s="56">
        <f t="shared" si="2"/>
      </c>
    </row>
    <row r="30" spans="1:10" ht="12.75">
      <c r="A30" s="179"/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21" customHeight="1">
      <c r="A31" s="178" t="s">
        <v>7</v>
      </c>
      <c r="B31" s="178"/>
      <c r="C31" s="76"/>
      <c r="D31" s="76"/>
      <c r="E31" s="76"/>
      <c r="F31" s="76"/>
      <c r="G31" s="76"/>
      <c r="H31" s="76"/>
      <c r="I31" s="76"/>
      <c r="J31" s="74"/>
    </row>
    <row r="32" spans="1:10" ht="21" customHeight="1" thickBot="1">
      <c r="A32" s="30" t="s">
        <v>20</v>
      </c>
      <c r="B32" s="32" t="s">
        <v>15</v>
      </c>
      <c r="C32" s="54" t="s">
        <v>33</v>
      </c>
      <c r="D32" s="54" t="s">
        <v>34</v>
      </c>
      <c r="E32" s="54" t="s">
        <v>1</v>
      </c>
      <c r="F32" s="54" t="s">
        <v>2</v>
      </c>
      <c r="G32" s="54" t="s">
        <v>3</v>
      </c>
      <c r="H32" s="54" t="s">
        <v>4</v>
      </c>
      <c r="I32" s="54" t="s">
        <v>31</v>
      </c>
      <c r="J32" s="54" t="s">
        <v>32</v>
      </c>
    </row>
    <row r="33" spans="1:10" ht="15" customHeight="1" thickBot="1">
      <c r="A33" s="43" t="s">
        <v>14</v>
      </c>
      <c r="B33" s="33"/>
      <c r="C33" s="43"/>
      <c r="D33" s="72"/>
      <c r="E33" s="43"/>
      <c r="F33" s="43"/>
      <c r="G33" s="43"/>
      <c r="H33" s="43"/>
      <c r="I33" s="43"/>
      <c r="J33" s="56">
        <f aca="true" t="shared" si="3" ref="J33:J39">IF(COUNT(E33:H33)=0,"",IF(COUNT(E33:H33)&lt;4,ROUND(C33-I33+(D33-(SUM(E33:H33)/COUNT(E33:H33))),RStellen),ROUND((C33-I33+(D33-((LARGE(E33:H33,2)+LARGE(E33:H33,3))/2))),RStellen)))</f>
      </c>
    </row>
    <row r="34" spans="1:10" ht="15" customHeight="1" thickBot="1">
      <c r="A34" s="63" t="str">
        <f>Liste!C55</f>
        <v>Meister</v>
      </c>
      <c r="B34" s="107" t="str">
        <f>'Manns.'!M5</f>
        <v>------------------------</v>
      </c>
      <c r="C34" s="63"/>
      <c r="D34" s="63"/>
      <c r="E34" s="63"/>
      <c r="F34" s="63"/>
      <c r="G34" s="63"/>
      <c r="H34" s="63"/>
      <c r="I34" s="63"/>
      <c r="J34" s="61">
        <f t="shared" si="3"/>
      </c>
    </row>
    <row r="35" spans="1:10" ht="15" customHeight="1" thickBot="1">
      <c r="A35" s="43" t="str">
        <f>Liste!C56</f>
        <v>Meister</v>
      </c>
      <c r="B35" s="33" t="str">
        <f>'Manns.'!M6</f>
        <v>------------------------</v>
      </c>
      <c r="C35" s="43"/>
      <c r="D35" s="43"/>
      <c r="E35" s="43"/>
      <c r="F35" s="43"/>
      <c r="G35" s="43"/>
      <c r="H35" s="43"/>
      <c r="I35" s="43"/>
      <c r="J35" s="56">
        <f t="shared" si="3"/>
      </c>
    </row>
    <row r="36" spans="1:10" ht="15" customHeight="1" thickBot="1">
      <c r="A36" s="63" t="str">
        <f>Liste!C57</f>
        <v>Meister</v>
      </c>
      <c r="B36" s="107" t="str">
        <f>'Manns.'!M7</f>
        <v>------------------------</v>
      </c>
      <c r="C36" s="63"/>
      <c r="D36" s="63"/>
      <c r="E36" s="63"/>
      <c r="F36" s="63"/>
      <c r="G36" s="63"/>
      <c r="H36" s="63"/>
      <c r="I36" s="63"/>
      <c r="J36" s="61">
        <f t="shared" si="3"/>
      </c>
    </row>
    <row r="37" spans="1:10" ht="15" customHeight="1" thickBot="1">
      <c r="A37" s="43" t="str">
        <f>Liste!C58</f>
        <v>Junioren</v>
      </c>
      <c r="B37" s="33" t="str">
        <f>'Manns.'!M8</f>
        <v>------------------------</v>
      </c>
      <c r="C37" s="43"/>
      <c r="D37" s="43"/>
      <c r="E37" s="43"/>
      <c r="F37" s="43"/>
      <c r="G37" s="43"/>
      <c r="H37" s="43"/>
      <c r="I37" s="43"/>
      <c r="J37" s="56">
        <f t="shared" si="3"/>
      </c>
    </row>
    <row r="38" spans="1:10" ht="15" customHeight="1" thickBot="1">
      <c r="A38" s="63" t="str">
        <f>Liste!C59</f>
        <v>Junioren</v>
      </c>
      <c r="B38" s="107" t="str">
        <f>'Manns.'!M9</f>
        <v>------------------------</v>
      </c>
      <c r="C38" s="63"/>
      <c r="D38" s="63"/>
      <c r="E38" s="63"/>
      <c r="F38" s="63"/>
      <c r="G38" s="63"/>
      <c r="H38" s="63"/>
      <c r="I38" s="63"/>
      <c r="J38" s="61">
        <f t="shared" si="3"/>
      </c>
    </row>
    <row r="39" spans="1:10" ht="15" customHeight="1" thickBot="1">
      <c r="A39" s="43" t="str">
        <f>Liste!C60</f>
        <v>Junioren</v>
      </c>
      <c r="B39" s="33" t="str">
        <f>'Manns.'!M10</f>
        <v>------------------------</v>
      </c>
      <c r="C39" s="43"/>
      <c r="D39" s="43"/>
      <c r="E39" s="43"/>
      <c r="F39" s="43"/>
      <c r="G39" s="43"/>
      <c r="H39" s="43"/>
      <c r="I39" s="43"/>
      <c r="J39" s="56">
        <f t="shared" si="3"/>
      </c>
    </row>
    <row r="40" spans="1:10" ht="12.75">
      <c r="A40" s="179"/>
      <c r="B40" s="179"/>
      <c r="C40" s="179"/>
      <c r="D40" s="179"/>
      <c r="E40" s="179"/>
      <c r="F40" s="179"/>
      <c r="G40" s="179"/>
      <c r="H40" s="179"/>
      <c r="I40" s="179"/>
      <c r="J40" s="179"/>
    </row>
  </sheetData>
  <sheetProtection/>
  <mergeCells count="8">
    <mergeCell ref="A21:B21"/>
    <mergeCell ref="A30:J30"/>
    <mergeCell ref="A31:B31"/>
    <mergeCell ref="A40:J40"/>
    <mergeCell ref="A1:B1"/>
    <mergeCell ref="A10:J10"/>
    <mergeCell ref="A11:B11"/>
    <mergeCell ref="A20:J20"/>
  </mergeCells>
  <dataValidations count="3">
    <dataValidation type="custom" allowBlank="1" showInputMessage="1" showErrorMessage="1" errorTitle="Üngültiger B-Note Abzug" error="Der eingebene Abzug ist kleiner als 0 oder größer, als die maximal erreichbare B-Note" sqref="F24:H26 E4:H9 E24:E27 E39 F38:H39 F36:H36 E34:E37 E29:H29 F16:H19 E14:E17 E19">
      <formula1>AND(F24&gt;=0,F24&lt;=$D24)</formula1>
    </dataValidation>
    <dataValidation type="custom" allowBlank="1" showInputMessage="1" showErrorMessage="1" errorTitle="Üngültiger B-Note Abzug" error="Der eingegebene Abzug ist kleiner als 0 oder größer als die maximal erreichbare B-Note" sqref="E23:H23 E3:H3 E28 F33:H35 E33 E38 F13:H15 E13 E18">
      <formula1>AND(E23&gt;=0,E23&lt;=$D23)</formula1>
    </dataValidation>
    <dataValidation errorStyle="warning" type="list" allowBlank="1" showInputMessage="1" showErrorMessage="1" sqref="B4:B9 B24:B29 B14:B19 B34:B39">
      <formula1>Heimturnerinnen</formula1>
    </dataValidation>
  </dataValidations>
  <printOptions horizontalCentered="1"/>
  <pageMargins left="0.7086614173228347" right="0.7086614173228347" top="0.984251968503937" bottom="0.3937007874015748" header="0.31496062992125984" footer="0.1968503937007874"/>
  <pageSetup horizontalDpi="600" verticalDpi="600" orientation="landscape" paperSize="9" scale="80" r:id="rId1"/>
  <headerFooter alignWithMargins="0">
    <oddHeader>&amp;L&amp;"Arial,Fett"&amp;20&amp;A&amp;C&amp;"Arial,Fett"&amp;48 7. Gottlieb-Daimler-Cup 2009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="95" zoomScaleNormal="95" zoomScalePageLayoutView="79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7" sqref="D7"/>
    </sheetView>
  </sheetViews>
  <sheetFormatPr defaultColWidth="11.421875" defaultRowHeight="12.75"/>
  <cols>
    <col min="1" max="1" width="8.7109375" style="31" customWidth="1"/>
    <col min="2" max="2" width="29.7109375" style="35" customWidth="1"/>
    <col min="3" max="3" width="20.7109375" style="0" hidden="1" customWidth="1"/>
    <col min="4" max="10" width="7.7109375" style="78" customWidth="1"/>
    <col min="11" max="11" width="14.7109375" style="75" customWidth="1"/>
  </cols>
  <sheetData>
    <row r="1" spans="1:11" ht="21" customHeight="1">
      <c r="A1" s="178" t="s">
        <v>19</v>
      </c>
      <c r="B1" s="178"/>
      <c r="C1" s="36"/>
      <c r="D1" s="76"/>
      <c r="E1" s="76"/>
      <c r="F1" s="76"/>
      <c r="G1" s="76"/>
      <c r="H1" s="76"/>
      <c r="I1" s="76"/>
      <c r="J1" s="76"/>
      <c r="K1" s="74"/>
    </row>
    <row r="2" spans="1:11" s="80" customFormat="1" ht="21" customHeight="1" thickBot="1">
      <c r="A2" s="30" t="s">
        <v>20</v>
      </c>
      <c r="B2" s="32" t="s">
        <v>15</v>
      </c>
      <c r="C2" s="79"/>
      <c r="D2" s="54" t="s">
        <v>33</v>
      </c>
      <c r="E2" s="54" t="s">
        <v>34</v>
      </c>
      <c r="F2" s="54" t="s">
        <v>1</v>
      </c>
      <c r="G2" s="54" t="s">
        <v>2</v>
      </c>
      <c r="H2" s="54" t="s">
        <v>3</v>
      </c>
      <c r="I2" s="54" t="s">
        <v>4</v>
      </c>
      <c r="J2" s="54" t="s">
        <v>31</v>
      </c>
      <c r="K2" s="54" t="s">
        <v>32</v>
      </c>
    </row>
    <row r="3" spans="1:11" s="9" customFormat="1" ht="15" customHeight="1" thickBot="1">
      <c r="A3" s="52" t="s">
        <v>14</v>
      </c>
      <c r="B3" s="159" t="s">
        <v>40</v>
      </c>
      <c r="C3" s="160"/>
      <c r="D3" s="161"/>
      <c r="E3" s="43">
        <v>10</v>
      </c>
      <c r="F3" s="161"/>
      <c r="G3" s="161"/>
      <c r="H3" s="161"/>
      <c r="I3" s="161"/>
      <c r="J3" s="161"/>
      <c r="K3" s="56">
        <f aca="true" t="shared" si="0" ref="K3:K9">IF(COUNT(F3:I3)=0,"",IF(COUNT(F3:I3)&lt;4,ROUND(D3-J3+(E3-(SUM(F3:I3)/COUNT(F3:I3))),RStellen),ROUND((D3-J3+(E3-((LARGE(F3:I3,2)+LARGE(F3:I3,3))/2))),RStellen)))</f>
      </c>
    </row>
    <row r="4" spans="1:11" s="9" customFormat="1" ht="15" customHeight="1" thickBot="1">
      <c r="A4" s="44" t="str">
        <f>Liste!C5</f>
        <v>Meister</v>
      </c>
      <c r="B4" s="162" t="str">
        <f>'Manns.'!B5</f>
        <v>------------------</v>
      </c>
      <c r="C4" s="160"/>
      <c r="D4" s="163"/>
      <c r="E4" s="70">
        <v>10</v>
      </c>
      <c r="F4" s="163"/>
      <c r="G4" s="163"/>
      <c r="H4" s="163"/>
      <c r="I4" s="163"/>
      <c r="J4" s="163"/>
      <c r="K4" s="57">
        <f t="shared" si="0"/>
      </c>
    </row>
    <row r="5" spans="1:11" s="9" customFormat="1" ht="15" customHeight="1" thickBot="1">
      <c r="A5" s="44" t="str">
        <f>Liste!C6</f>
        <v>Meister</v>
      </c>
      <c r="B5" s="159" t="str">
        <f>'Manns.'!B6</f>
        <v>Rachel Waddigton</v>
      </c>
      <c r="C5" s="160"/>
      <c r="D5" s="161">
        <v>4.2</v>
      </c>
      <c r="E5" s="43">
        <v>10</v>
      </c>
      <c r="F5" s="161">
        <v>2.5</v>
      </c>
      <c r="G5" s="161">
        <v>2.8</v>
      </c>
      <c r="H5" s="161"/>
      <c r="I5" s="161"/>
      <c r="J5" s="161"/>
      <c r="K5" s="56">
        <f t="shared" si="0"/>
        <v>11.55</v>
      </c>
    </row>
    <row r="6" spans="1:11" s="9" customFormat="1" ht="15" customHeight="1" thickBot="1">
      <c r="A6" s="44" t="str">
        <f>Liste!C7</f>
        <v>Meister</v>
      </c>
      <c r="B6" s="162" t="str">
        <f>'Manns.'!B7</f>
        <v>Jessica Bond</v>
      </c>
      <c r="C6" s="160"/>
      <c r="D6" s="163">
        <v>4.2</v>
      </c>
      <c r="E6" s="44">
        <v>10</v>
      </c>
      <c r="F6" s="163">
        <v>2.1</v>
      </c>
      <c r="G6" s="168">
        <v>2.1</v>
      </c>
      <c r="H6" s="163"/>
      <c r="I6" s="163"/>
      <c r="J6" s="163"/>
      <c r="K6" s="61">
        <f t="shared" si="0"/>
        <v>12.1</v>
      </c>
    </row>
    <row r="7" spans="1:11" s="9" customFormat="1" ht="15" customHeight="1" thickBot="1">
      <c r="A7" s="44" t="str">
        <f>Liste!C8</f>
        <v>Junioren</v>
      </c>
      <c r="B7" s="164" t="str">
        <f>'Manns.'!B8</f>
        <v>Megan Roberts</v>
      </c>
      <c r="C7" s="160"/>
      <c r="D7" s="161">
        <v>3</v>
      </c>
      <c r="E7" s="43">
        <v>10</v>
      </c>
      <c r="F7" s="161">
        <v>1.7</v>
      </c>
      <c r="G7" s="161">
        <v>1.7</v>
      </c>
      <c r="H7" s="161"/>
      <c r="I7" s="161"/>
      <c r="J7" s="161"/>
      <c r="K7" s="56">
        <f t="shared" si="0"/>
        <v>11.3</v>
      </c>
    </row>
    <row r="8" spans="1:11" s="9" customFormat="1" ht="15" customHeight="1" thickBot="1">
      <c r="A8" s="44" t="str">
        <f>Liste!C9</f>
        <v>Junioren</v>
      </c>
      <c r="B8" s="162" t="str">
        <f>'Manns.'!B9</f>
        <v>-------------</v>
      </c>
      <c r="C8" s="165"/>
      <c r="D8" s="163"/>
      <c r="E8" s="71">
        <v>10</v>
      </c>
      <c r="F8" s="166"/>
      <c r="G8" s="166"/>
      <c r="H8" s="166"/>
      <c r="I8" s="166"/>
      <c r="J8" s="166"/>
      <c r="K8" s="61">
        <f t="shared" si="0"/>
      </c>
    </row>
    <row r="9" spans="1:11" s="9" customFormat="1" ht="15" customHeight="1" thickBot="1">
      <c r="A9" s="44" t="str">
        <f>Liste!C10</f>
        <v>Junioren</v>
      </c>
      <c r="B9" s="159" t="str">
        <f>'Manns.'!B10</f>
        <v>------------</v>
      </c>
      <c r="C9" s="160"/>
      <c r="D9" s="161"/>
      <c r="E9" s="43">
        <v>10</v>
      </c>
      <c r="F9" s="161"/>
      <c r="G9" s="161"/>
      <c r="H9" s="161"/>
      <c r="I9" s="161"/>
      <c r="J9" s="161"/>
      <c r="K9" s="56">
        <f t="shared" si="0"/>
      </c>
    </row>
    <row r="10" spans="1:11" ht="12.7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</row>
    <row r="11" spans="1:11" ht="21" customHeight="1">
      <c r="A11" s="178" t="s">
        <v>5</v>
      </c>
      <c r="B11" s="178"/>
      <c r="C11" s="36"/>
      <c r="D11" s="76"/>
      <c r="E11" s="76"/>
      <c r="F11" s="76"/>
      <c r="G11" s="76"/>
      <c r="H11" s="76"/>
      <c r="I11" s="76"/>
      <c r="J11" s="76"/>
      <c r="K11" s="74"/>
    </row>
    <row r="12" spans="1:11" s="81" customFormat="1" ht="21" customHeight="1" thickBot="1">
      <c r="A12" s="30" t="s">
        <v>20</v>
      </c>
      <c r="B12" s="32" t="s">
        <v>15</v>
      </c>
      <c r="C12" s="79"/>
      <c r="D12" s="54" t="s">
        <v>33</v>
      </c>
      <c r="E12" s="54" t="s">
        <v>34</v>
      </c>
      <c r="F12" s="54" t="s">
        <v>1</v>
      </c>
      <c r="G12" s="54" t="s">
        <v>2</v>
      </c>
      <c r="H12" s="54" t="s">
        <v>3</v>
      </c>
      <c r="I12" s="54" t="s">
        <v>4</v>
      </c>
      <c r="J12" s="54" t="s">
        <v>31</v>
      </c>
      <c r="K12" s="54" t="s">
        <v>32</v>
      </c>
    </row>
    <row r="13" spans="1:11" ht="15" customHeight="1" thickBot="1">
      <c r="A13" s="52" t="s">
        <v>14</v>
      </c>
      <c r="B13" s="159" t="s">
        <v>41</v>
      </c>
      <c r="C13" s="9"/>
      <c r="D13" s="161"/>
      <c r="E13" s="161"/>
      <c r="F13" s="161"/>
      <c r="G13" s="161"/>
      <c r="H13" s="161"/>
      <c r="I13" s="161"/>
      <c r="J13" s="161"/>
      <c r="K13" s="56">
        <f aca="true" t="shared" si="1" ref="K13:K19">IF(COUNT(F13:I13)=0,"",IF(COUNT(F13:I13)&lt;4,ROUND(D13-J13+(E13-(SUM(F13:I13)/COUNT(F13:I13))),RStellen),ROUND((D13-J13+(E13-((LARGE(F13:I13,2)+LARGE(F13:I13,3))/2))),RStellen)))</f>
      </c>
    </row>
    <row r="14" spans="1:11" ht="15" customHeight="1" thickBot="1">
      <c r="A14" s="44" t="str">
        <f>Liste!C5</f>
        <v>Meister</v>
      </c>
      <c r="B14" s="162" t="str">
        <f>('Manns.'!B5)</f>
        <v>------------------</v>
      </c>
      <c r="C14" s="9"/>
      <c r="D14" s="163"/>
      <c r="E14" s="163"/>
      <c r="F14" s="163"/>
      <c r="G14" s="163"/>
      <c r="H14" s="163"/>
      <c r="I14" s="163"/>
      <c r="J14" s="163"/>
      <c r="K14" s="61">
        <f t="shared" si="1"/>
      </c>
    </row>
    <row r="15" spans="1:11" ht="15" customHeight="1" thickBot="1">
      <c r="A15" s="44" t="str">
        <f>Liste!C6</f>
        <v>Meister</v>
      </c>
      <c r="B15" s="159" t="str">
        <f>('Manns.'!B6)</f>
        <v>Rachel Waddigton</v>
      </c>
      <c r="C15" s="9"/>
      <c r="D15" s="161">
        <v>2.3</v>
      </c>
      <c r="E15" s="161">
        <v>10</v>
      </c>
      <c r="F15" s="161">
        <v>3.6</v>
      </c>
      <c r="G15" s="161">
        <v>3.8</v>
      </c>
      <c r="H15" s="161">
        <v>4.2</v>
      </c>
      <c r="I15" s="161">
        <v>3.8</v>
      </c>
      <c r="J15" s="161"/>
      <c r="K15" s="56">
        <f t="shared" si="1"/>
        <v>8.5</v>
      </c>
    </row>
    <row r="16" spans="1:11" ht="15" customHeight="1" thickBot="1">
      <c r="A16" s="44" t="str">
        <f>Liste!C7</f>
        <v>Meister</v>
      </c>
      <c r="B16" s="162" t="str">
        <f>('Manns.'!B7)</f>
        <v>Jessica Bond</v>
      </c>
      <c r="C16" s="9"/>
      <c r="D16" s="163">
        <v>1.7</v>
      </c>
      <c r="E16" s="163">
        <v>10</v>
      </c>
      <c r="F16" s="163">
        <v>2.9</v>
      </c>
      <c r="G16" s="163">
        <v>2.7</v>
      </c>
      <c r="H16" s="163">
        <v>2.8</v>
      </c>
      <c r="I16" s="163">
        <v>2.9</v>
      </c>
      <c r="J16" s="163"/>
      <c r="K16" s="61">
        <f t="shared" si="1"/>
        <v>8.85</v>
      </c>
    </row>
    <row r="17" spans="1:11" ht="15" customHeight="1" thickBot="1">
      <c r="A17" s="44" t="str">
        <f>Liste!C8</f>
        <v>Junioren</v>
      </c>
      <c r="B17" s="159" t="str">
        <f>('Manns.'!B8)</f>
        <v>Megan Roberts</v>
      </c>
      <c r="C17" s="9"/>
      <c r="D17" s="161">
        <v>0.7</v>
      </c>
      <c r="E17" s="161">
        <v>6</v>
      </c>
      <c r="F17" s="161">
        <v>4.1</v>
      </c>
      <c r="G17" s="161">
        <v>4.3</v>
      </c>
      <c r="H17" s="161">
        <v>4.6</v>
      </c>
      <c r="I17" s="161">
        <v>4.2</v>
      </c>
      <c r="J17" s="161"/>
      <c r="K17" s="56">
        <f t="shared" si="1"/>
        <v>2.45</v>
      </c>
    </row>
    <row r="18" spans="1:11" ht="15" customHeight="1" thickBot="1">
      <c r="A18" s="44" t="str">
        <f>Liste!C9</f>
        <v>Junioren</v>
      </c>
      <c r="B18" s="162" t="str">
        <f>('Manns.'!B9)</f>
        <v>-------------</v>
      </c>
      <c r="C18" s="45"/>
      <c r="D18" s="166"/>
      <c r="E18" s="166"/>
      <c r="F18" s="166"/>
      <c r="G18" s="166"/>
      <c r="H18" s="166"/>
      <c r="I18" s="166"/>
      <c r="J18" s="166"/>
      <c r="K18" s="61">
        <f t="shared" si="1"/>
      </c>
    </row>
    <row r="19" spans="1:11" ht="15" customHeight="1" thickBot="1">
      <c r="A19" s="44" t="str">
        <f>Liste!C10</f>
        <v>Junioren</v>
      </c>
      <c r="B19" s="159" t="str">
        <f>('Manns.'!B10)</f>
        <v>------------</v>
      </c>
      <c r="C19" s="9"/>
      <c r="D19" s="161"/>
      <c r="E19" s="161"/>
      <c r="F19" s="161"/>
      <c r="G19" s="161"/>
      <c r="H19" s="161"/>
      <c r="I19" s="161"/>
      <c r="J19" s="161"/>
      <c r="K19" s="56">
        <f t="shared" si="1"/>
      </c>
    </row>
    <row r="20" spans="1:16" ht="12.7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P20" s="169"/>
    </row>
    <row r="21" spans="1:11" ht="21" customHeight="1">
      <c r="A21" s="178" t="s">
        <v>6</v>
      </c>
      <c r="B21" s="178"/>
      <c r="C21" s="36"/>
      <c r="D21" s="76"/>
      <c r="E21" s="76"/>
      <c r="F21" s="76"/>
      <c r="G21" s="76"/>
      <c r="H21" s="76"/>
      <c r="I21" s="76"/>
      <c r="J21" s="76"/>
      <c r="K21" s="74"/>
    </row>
    <row r="22" spans="1:11" s="81" customFormat="1" ht="21" customHeight="1" thickBot="1">
      <c r="A22" s="30" t="s">
        <v>20</v>
      </c>
      <c r="B22" s="32" t="s">
        <v>15</v>
      </c>
      <c r="C22" s="79"/>
      <c r="D22" s="54" t="s">
        <v>33</v>
      </c>
      <c r="E22" s="54" t="s">
        <v>34</v>
      </c>
      <c r="F22" s="54" t="s">
        <v>1</v>
      </c>
      <c r="G22" s="54" t="s">
        <v>2</v>
      </c>
      <c r="H22" s="54" t="s">
        <v>3</v>
      </c>
      <c r="I22" s="54" t="s">
        <v>4</v>
      </c>
      <c r="J22" s="54" t="s">
        <v>31</v>
      </c>
      <c r="K22" s="54" t="s">
        <v>32</v>
      </c>
    </row>
    <row r="23" spans="1:11" ht="15" customHeight="1" thickBot="1">
      <c r="A23" s="43" t="s">
        <v>14</v>
      </c>
      <c r="B23" s="159" t="s">
        <v>41</v>
      </c>
      <c r="C23" s="167"/>
      <c r="D23" s="161"/>
      <c r="E23" s="161"/>
      <c r="F23" s="161"/>
      <c r="G23" s="161"/>
      <c r="H23" s="161"/>
      <c r="I23" s="161"/>
      <c r="J23" s="161"/>
      <c r="K23" s="56">
        <f aca="true" t="shared" si="2" ref="K23:K29">IF(COUNT(F23:I23)=0,"",IF(COUNT(F23:I23)&lt;4,ROUND(D23-J23+(E23-(SUM(F23:I23)/COUNT(F23:I23))),RStellen),ROUND((D23-J23+(E23-((LARGE(F23:I23,2)+LARGE(F23:I23,3))/2))),RStellen)))</f>
      </c>
    </row>
    <row r="24" spans="1:11" ht="15" customHeight="1" thickBot="1">
      <c r="A24" s="44" t="str">
        <f>Liste!C5</f>
        <v>Meister</v>
      </c>
      <c r="B24" s="162" t="str">
        <f>('Manns.'!B5)</f>
        <v>------------------</v>
      </c>
      <c r="C24" s="160"/>
      <c r="D24" s="163"/>
      <c r="E24" s="163"/>
      <c r="F24" s="163"/>
      <c r="G24" s="163"/>
      <c r="H24" s="163"/>
      <c r="I24" s="163"/>
      <c r="J24" s="163"/>
      <c r="K24" s="61">
        <f t="shared" si="2"/>
      </c>
    </row>
    <row r="25" spans="1:11" ht="15" customHeight="1" thickBot="1">
      <c r="A25" s="44" t="str">
        <f>Liste!C6</f>
        <v>Meister</v>
      </c>
      <c r="B25" s="164" t="str">
        <f>('Manns.'!B6)</f>
        <v>Rachel Waddigton</v>
      </c>
      <c r="C25" s="160"/>
      <c r="D25" s="161">
        <v>3.5</v>
      </c>
      <c r="E25" s="161">
        <v>10</v>
      </c>
      <c r="F25" s="161">
        <v>2.6</v>
      </c>
      <c r="G25" s="161">
        <v>2.2</v>
      </c>
      <c r="H25" s="161">
        <v>2.4</v>
      </c>
      <c r="I25" s="161">
        <v>2.2</v>
      </c>
      <c r="J25" s="161"/>
      <c r="K25" s="56">
        <f t="shared" si="2"/>
        <v>11.2</v>
      </c>
    </row>
    <row r="26" spans="1:11" ht="15" customHeight="1" thickBot="1">
      <c r="A26" s="44" t="str">
        <f>Liste!C7</f>
        <v>Meister</v>
      </c>
      <c r="B26" s="162" t="str">
        <f>('Manns.'!B7)</f>
        <v>Jessica Bond</v>
      </c>
      <c r="C26" s="160"/>
      <c r="D26" s="163">
        <v>2.9</v>
      </c>
      <c r="E26" s="163">
        <v>10</v>
      </c>
      <c r="F26" s="163">
        <v>2.8</v>
      </c>
      <c r="G26" s="163">
        <v>2.4</v>
      </c>
      <c r="H26" s="163">
        <v>2.9</v>
      </c>
      <c r="I26" s="163">
        <v>2.5</v>
      </c>
      <c r="J26" s="163"/>
      <c r="K26" s="61">
        <f t="shared" si="2"/>
        <v>10.25</v>
      </c>
    </row>
    <row r="27" spans="1:11" ht="15" customHeight="1" thickBot="1">
      <c r="A27" s="44" t="str">
        <f>Liste!C8</f>
        <v>Junioren</v>
      </c>
      <c r="B27" s="164" t="str">
        <f>('Manns.'!B8)</f>
        <v>Megan Roberts</v>
      </c>
      <c r="C27" s="160"/>
      <c r="D27" s="161">
        <v>2.3</v>
      </c>
      <c r="E27" s="161">
        <v>10</v>
      </c>
      <c r="F27" s="161">
        <v>3.4</v>
      </c>
      <c r="G27" s="161">
        <v>3.5</v>
      </c>
      <c r="H27" s="161">
        <v>3.3</v>
      </c>
      <c r="I27" s="161">
        <v>3.6</v>
      </c>
      <c r="J27" s="161"/>
      <c r="K27" s="56">
        <f t="shared" si="2"/>
        <v>8.85</v>
      </c>
    </row>
    <row r="28" spans="1:11" ht="15" customHeight="1" thickBot="1">
      <c r="A28" s="44" t="str">
        <f>Liste!C9</f>
        <v>Junioren</v>
      </c>
      <c r="B28" s="162" t="str">
        <f>('Manns.'!B9)</f>
        <v>-------------</v>
      </c>
      <c r="C28" s="165"/>
      <c r="D28" s="166"/>
      <c r="E28" s="166"/>
      <c r="F28" s="166"/>
      <c r="G28" s="166"/>
      <c r="H28" s="166"/>
      <c r="I28" s="166"/>
      <c r="J28" s="166"/>
      <c r="K28" s="82">
        <f t="shared" si="2"/>
      </c>
    </row>
    <row r="29" spans="1:11" ht="15" customHeight="1" thickBot="1">
      <c r="A29" s="44" t="str">
        <f>Liste!C10</f>
        <v>Junioren</v>
      </c>
      <c r="B29" s="164" t="str">
        <f>('Manns.'!B10)</f>
        <v>------------</v>
      </c>
      <c r="C29" s="160"/>
      <c r="D29" s="161"/>
      <c r="E29" s="161"/>
      <c r="F29" s="161"/>
      <c r="G29" s="161"/>
      <c r="H29" s="161"/>
      <c r="I29" s="161"/>
      <c r="J29" s="161"/>
      <c r="K29" s="56">
        <f t="shared" si="2"/>
      </c>
    </row>
    <row r="30" spans="1:11" ht="12.7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1:11" ht="21" customHeight="1">
      <c r="A31" s="178" t="s">
        <v>7</v>
      </c>
      <c r="B31" s="178"/>
      <c r="C31" s="36"/>
      <c r="D31" s="76"/>
      <c r="E31" s="76"/>
      <c r="F31" s="76"/>
      <c r="G31" s="76"/>
      <c r="H31" s="76"/>
      <c r="I31" s="76"/>
      <c r="J31" s="76"/>
      <c r="K31" s="74"/>
    </row>
    <row r="32" spans="1:11" ht="21" customHeight="1" thickBot="1">
      <c r="A32" s="30" t="s">
        <v>20</v>
      </c>
      <c r="B32" s="32" t="s">
        <v>15</v>
      </c>
      <c r="C32" s="23"/>
      <c r="D32" s="77" t="s">
        <v>33</v>
      </c>
      <c r="E32" s="77" t="s">
        <v>34</v>
      </c>
      <c r="F32" s="77" t="s">
        <v>1</v>
      </c>
      <c r="G32" s="77" t="s">
        <v>2</v>
      </c>
      <c r="H32" s="77" t="s">
        <v>3</v>
      </c>
      <c r="I32" s="77" t="s">
        <v>4</v>
      </c>
      <c r="J32" s="77" t="s">
        <v>31</v>
      </c>
      <c r="K32" s="54" t="s">
        <v>32</v>
      </c>
    </row>
    <row r="33" spans="1:11" ht="15" customHeight="1" thickBot="1">
      <c r="A33" s="52" t="s">
        <v>14</v>
      </c>
      <c r="B33" s="159" t="s">
        <v>41</v>
      </c>
      <c r="C33" s="160"/>
      <c r="D33" s="161"/>
      <c r="E33" s="161"/>
      <c r="F33" s="161"/>
      <c r="G33" s="161"/>
      <c r="H33" s="161"/>
      <c r="I33" s="161"/>
      <c r="J33" s="161"/>
      <c r="K33" s="56">
        <f aca="true" t="shared" si="3" ref="K33:K39">IF(COUNT(F33:I33)=0,"",IF(COUNT(F33:I33)&lt;4,ROUND(D33-J33+(E33-(SUM(F33:I33)/COUNT(F33:I33))),RStellen),ROUND((D33-J33+(E33-((LARGE(F33:I33,2)+LARGE(F33:I33,3))/2))),RStellen)))</f>
      </c>
    </row>
    <row r="34" spans="1:11" ht="15" customHeight="1" thickBot="1">
      <c r="A34" s="44" t="str">
        <f>Liste!C55</f>
        <v>Meister</v>
      </c>
      <c r="B34" s="162" t="str">
        <f>('Manns.'!B5)</f>
        <v>------------------</v>
      </c>
      <c r="C34" s="160"/>
      <c r="D34" s="163"/>
      <c r="E34" s="163"/>
      <c r="F34" s="163"/>
      <c r="G34" s="163"/>
      <c r="H34" s="163"/>
      <c r="I34" s="163"/>
      <c r="J34" s="163"/>
      <c r="K34" s="61">
        <f t="shared" si="3"/>
      </c>
    </row>
    <row r="35" spans="1:11" ht="15" customHeight="1" thickBot="1">
      <c r="A35" s="44" t="str">
        <f>Liste!C56</f>
        <v>Meister</v>
      </c>
      <c r="B35" s="159" t="str">
        <f>('Manns.'!B6)</f>
        <v>Rachel Waddigton</v>
      </c>
      <c r="C35" s="160"/>
      <c r="D35" s="161">
        <v>3.6</v>
      </c>
      <c r="E35" s="161">
        <v>10</v>
      </c>
      <c r="F35" s="161">
        <v>2.7</v>
      </c>
      <c r="G35" s="161">
        <v>2.8</v>
      </c>
      <c r="H35" s="161">
        <v>2.5</v>
      </c>
      <c r="I35" s="161">
        <v>2.4</v>
      </c>
      <c r="J35" s="161"/>
      <c r="K35" s="56">
        <f t="shared" si="3"/>
        <v>11</v>
      </c>
    </row>
    <row r="36" spans="1:11" ht="15" customHeight="1" thickBot="1">
      <c r="A36" s="44" t="str">
        <f>Liste!C57</f>
        <v>Meister</v>
      </c>
      <c r="B36" s="162" t="str">
        <f>('Manns.'!B7)</f>
        <v>Jessica Bond</v>
      </c>
      <c r="C36" s="160"/>
      <c r="D36" s="163">
        <v>3.6</v>
      </c>
      <c r="E36" s="163">
        <v>10</v>
      </c>
      <c r="F36" s="163">
        <v>3.8</v>
      </c>
      <c r="G36" s="163">
        <v>3.6</v>
      </c>
      <c r="H36" s="163">
        <v>3.9</v>
      </c>
      <c r="I36" s="163">
        <v>4.1</v>
      </c>
      <c r="J36" s="163"/>
      <c r="K36" s="61">
        <f t="shared" si="3"/>
        <v>9.75</v>
      </c>
    </row>
    <row r="37" spans="1:11" ht="15" customHeight="1" thickBot="1">
      <c r="A37" s="44" t="str">
        <f>Liste!C58</f>
        <v>Junioren</v>
      </c>
      <c r="B37" s="159" t="str">
        <f>('Manns.'!B8)</f>
        <v>Megan Roberts</v>
      </c>
      <c r="C37" s="160"/>
      <c r="D37" s="161">
        <v>2.7</v>
      </c>
      <c r="E37" s="161">
        <v>10</v>
      </c>
      <c r="F37" s="161">
        <v>3.4</v>
      </c>
      <c r="G37" s="161">
        <v>3.6</v>
      </c>
      <c r="H37" s="161">
        <v>3.3</v>
      </c>
      <c r="I37" s="161">
        <v>3</v>
      </c>
      <c r="J37" s="161"/>
      <c r="K37" s="56">
        <f t="shared" si="3"/>
        <v>9.35</v>
      </c>
    </row>
    <row r="38" spans="1:11" ht="15" customHeight="1" thickBot="1">
      <c r="A38" s="44" t="str">
        <f>Liste!C59</f>
        <v>Junioren</v>
      </c>
      <c r="B38" s="162" t="str">
        <f>('Manns.'!B9)</f>
        <v>-------------</v>
      </c>
      <c r="C38" s="165"/>
      <c r="D38" s="166"/>
      <c r="E38" s="166"/>
      <c r="F38" s="166"/>
      <c r="G38" s="166"/>
      <c r="H38" s="166"/>
      <c r="I38" s="166"/>
      <c r="J38" s="166"/>
      <c r="K38" s="61">
        <f t="shared" si="3"/>
      </c>
    </row>
    <row r="39" spans="1:11" ht="15" customHeight="1" thickBot="1">
      <c r="A39" s="44" t="str">
        <f>Liste!C60</f>
        <v>Junioren</v>
      </c>
      <c r="B39" s="159" t="str">
        <f>('Manns.'!B10)</f>
        <v>------------</v>
      </c>
      <c r="C39" s="160"/>
      <c r="D39" s="161"/>
      <c r="E39" s="161"/>
      <c r="F39" s="161"/>
      <c r="G39" s="161"/>
      <c r="H39" s="161"/>
      <c r="I39" s="161"/>
      <c r="J39" s="161"/>
      <c r="K39" s="56">
        <f t="shared" si="3"/>
      </c>
    </row>
    <row r="40" spans="1:11" ht="12.75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</row>
  </sheetData>
  <sheetProtection/>
  <mergeCells count="4">
    <mergeCell ref="A21:B21"/>
    <mergeCell ref="A31:B31"/>
    <mergeCell ref="A11:B11"/>
    <mergeCell ref="A1:B1"/>
  </mergeCells>
  <dataValidations count="3">
    <dataValidation type="custom" allowBlank="1" showInputMessage="1" showErrorMessage="1" errorTitle="Üngültiger B-Note Abzug" error="Der eingegebene Abzug ist kleiner als 0 oder größer als die maximal erreichbare B-Note" sqref="F8:I8 F3:I3 F33:I33 F13:I13 F27:I29 F23:I23">
      <formula1>AND(F8&gt;=0,F8&lt;=$E8)</formula1>
    </dataValidation>
    <dataValidation type="custom" allowBlank="1" showInputMessage="1" showErrorMessage="1" errorTitle="Üngültiger B-Note Abzug" error="Der eingebene Abzug ist kleiner als 0 oder größer, als die maximal erreichbare B-Note" sqref="F9:I10 F4:I7 F24:I26 F14:I19 F34:I39">
      <formula1>AND(F9&gt;=0,F9&lt;=$E9)</formula1>
    </dataValidation>
    <dataValidation errorStyle="warning" type="list" allowBlank="1" showInputMessage="1" showErrorMessage="1" sqref="B34:B39 B14:B19 B4:B10 B24:B29">
      <formula1>Heimturnerinnen</formula1>
    </dataValidation>
  </dataValidations>
  <printOptions horizontalCentered="1" verticalCentered="1"/>
  <pageMargins left="0.7874015748031497" right="0.7874015748031497" top="0.984251968503937" bottom="0.3937007874015748" header="0.31496062992125984" footer="0.1968503937007874"/>
  <pageSetup horizontalDpi="600" verticalDpi="600" orientation="landscape" paperSize="9" scale="80" r:id="rId1"/>
  <headerFooter alignWithMargins="0">
    <oddHeader>&amp;L&amp;"Arial,Fett"&amp;20&amp;A&amp;C&amp;"Arial,Fett"&amp;48 7. Gottlieb-Daimler-Cup 2009</oddHeader>
    <oddFooter>&amp;C&amp;A</oddFooter>
  </headerFooter>
  <rowBreaks count="1" manualBreakCount="1">
    <brk id="40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40"/>
  <sheetViews>
    <sheetView zoomScale="95" zoomScaleNormal="95" zoomScalePageLayoutView="0" workbookViewId="0" topLeftCell="A1">
      <selection activeCell="H37" sqref="H37"/>
    </sheetView>
  </sheetViews>
  <sheetFormatPr defaultColWidth="11.421875" defaultRowHeight="12.75"/>
  <cols>
    <col min="2" max="2" width="29.7109375" style="0" customWidth="1"/>
    <col min="3" max="3" width="0" style="0" hidden="1" customWidth="1"/>
    <col min="4" max="10" width="7.7109375" style="0" customWidth="1"/>
    <col min="11" max="11" width="14.7109375" style="0" customWidth="1"/>
  </cols>
  <sheetData>
    <row r="1" spans="1:11" ht="21" customHeight="1">
      <c r="A1" s="178" t="s">
        <v>19</v>
      </c>
      <c r="B1" s="178"/>
      <c r="C1" s="36"/>
      <c r="D1" s="76"/>
      <c r="E1" s="76"/>
      <c r="F1" s="76"/>
      <c r="G1" s="76"/>
      <c r="H1" s="76"/>
      <c r="I1" s="76"/>
      <c r="J1" s="76"/>
      <c r="K1" s="74"/>
    </row>
    <row r="2" spans="1:11" ht="21" customHeight="1" thickBot="1">
      <c r="A2" s="30" t="s">
        <v>20</v>
      </c>
      <c r="B2" s="32" t="s">
        <v>15</v>
      </c>
      <c r="C2" s="79"/>
      <c r="D2" s="54" t="s">
        <v>33</v>
      </c>
      <c r="E2" s="54" t="s">
        <v>34</v>
      </c>
      <c r="F2" s="54" t="s">
        <v>1</v>
      </c>
      <c r="G2" s="54" t="s">
        <v>2</v>
      </c>
      <c r="H2" s="54" t="s">
        <v>3</v>
      </c>
      <c r="I2" s="54" t="s">
        <v>4</v>
      </c>
      <c r="J2" s="54" t="s">
        <v>31</v>
      </c>
      <c r="K2" s="54" t="s">
        <v>32</v>
      </c>
    </row>
    <row r="3" spans="1:11" ht="15" customHeight="1" thickBot="1">
      <c r="A3" s="43" t="s">
        <v>14</v>
      </c>
      <c r="B3" s="33"/>
      <c r="C3" s="23"/>
      <c r="D3" s="43"/>
      <c r="E3" s="72">
        <v>10</v>
      </c>
      <c r="F3" s="43"/>
      <c r="G3" s="43"/>
      <c r="H3" s="43"/>
      <c r="I3" s="43"/>
      <c r="J3" s="43"/>
      <c r="K3" s="58">
        <f aca="true" t="shared" si="0" ref="K3:K9">IF(COUNT(F3:I3)=0,"",IF(COUNT(F3:I3)&lt;4,ROUND(D3-J3+(E3-(SUM(F3:I3)/COUNT(F3:I3))),RStellen),ROUND((D3-J3+(E3-((LARGE(F3:I3,2)+LARGE(F3:I3,3))/2))),RStellen)))</f>
      </c>
    </row>
    <row r="4" spans="1:11" s="21" customFormat="1" ht="15" customHeight="1" thickBot="1">
      <c r="A4" s="63" t="str">
        <f>Liste!C55</f>
        <v>Meister</v>
      </c>
      <c r="B4" s="107" t="str">
        <f>'Manns.'!L5</f>
        <v>---------------</v>
      </c>
      <c r="C4" s="45"/>
      <c r="D4" s="63"/>
      <c r="E4" s="71">
        <v>10</v>
      </c>
      <c r="F4" s="63"/>
      <c r="G4" s="63"/>
      <c r="H4" s="63"/>
      <c r="I4" s="63"/>
      <c r="J4" s="63"/>
      <c r="K4" s="61">
        <f t="shared" si="0"/>
      </c>
    </row>
    <row r="5" spans="1:11" ht="15" customHeight="1" thickBot="1">
      <c r="A5" s="43" t="str">
        <f>Liste!C56</f>
        <v>Meister</v>
      </c>
      <c r="B5" s="33" t="str">
        <f>'Manns.'!L6</f>
        <v>------------------</v>
      </c>
      <c r="C5" s="9"/>
      <c r="D5" s="43"/>
      <c r="E5" s="72">
        <v>10</v>
      </c>
      <c r="F5" s="43"/>
      <c r="G5" s="43"/>
      <c r="H5" s="43"/>
      <c r="I5" s="43"/>
      <c r="J5" s="43"/>
      <c r="K5" s="56">
        <f t="shared" si="0"/>
      </c>
    </row>
    <row r="6" spans="1:11" s="21" customFormat="1" ht="15" customHeight="1" thickBot="1">
      <c r="A6" s="63" t="str">
        <f>Liste!C57</f>
        <v>Meister</v>
      </c>
      <c r="B6" s="107" t="str">
        <f>'Manns.'!L7</f>
        <v>------------------</v>
      </c>
      <c r="C6" s="45"/>
      <c r="D6" s="63"/>
      <c r="E6" s="71">
        <v>10</v>
      </c>
      <c r="F6" s="63"/>
      <c r="G6" s="63"/>
      <c r="H6" s="63"/>
      <c r="I6" s="63"/>
      <c r="J6" s="63"/>
      <c r="K6" s="61">
        <f t="shared" si="0"/>
      </c>
    </row>
    <row r="7" spans="1:11" ht="15" customHeight="1" thickBot="1">
      <c r="A7" s="43" t="str">
        <f>Liste!C58</f>
        <v>Junioren</v>
      </c>
      <c r="B7" s="33" t="str">
        <f>'Manns.'!L8</f>
        <v>---------------</v>
      </c>
      <c r="C7" s="9"/>
      <c r="D7" s="43"/>
      <c r="E7" s="43">
        <v>10</v>
      </c>
      <c r="F7" s="43"/>
      <c r="G7" s="43"/>
      <c r="H7" s="43"/>
      <c r="I7" s="43"/>
      <c r="J7" s="43"/>
      <c r="K7" s="56">
        <f t="shared" si="0"/>
      </c>
    </row>
    <row r="8" spans="1:11" s="21" customFormat="1" ht="15" customHeight="1" thickBot="1">
      <c r="A8" s="63" t="str">
        <f>Liste!C59</f>
        <v>Junioren</v>
      </c>
      <c r="B8" s="107" t="str">
        <f>'Manns.'!L9</f>
        <v>------------------</v>
      </c>
      <c r="C8" s="45"/>
      <c r="D8" s="63"/>
      <c r="E8" s="63">
        <v>10</v>
      </c>
      <c r="F8" s="63"/>
      <c r="G8" s="63"/>
      <c r="H8" s="63"/>
      <c r="I8" s="63"/>
      <c r="J8" s="63"/>
      <c r="K8" s="61">
        <f t="shared" si="0"/>
      </c>
    </row>
    <row r="9" spans="1:11" ht="15" customHeight="1" thickBot="1">
      <c r="A9" s="43" t="str">
        <f>Liste!C60</f>
        <v>Junioren</v>
      </c>
      <c r="B9" s="33" t="str">
        <f>'Manns.'!L10</f>
        <v>-------------</v>
      </c>
      <c r="C9" s="9"/>
      <c r="D9" s="43"/>
      <c r="E9" s="43">
        <v>10</v>
      </c>
      <c r="F9" s="43"/>
      <c r="G9" s="43"/>
      <c r="H9" s="43"/>
      <c r="I9" s="43"/>
      <c r="J9" s="43"/>
      <c r="K9" s="56">
        <f t="shared" si="0"/>
      </c>
    </row>
    <row r="10" spans="1:11" ht="12.7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</row>
    <row r="11" spans="1:11" ht="21" customHeight="1">
      <c r="A11" s="178" t="s">
        <v>5</v>
      </c>
      <c r="B11" s="178"/>
      <c r="C11" s="36"/>
      <c r="D11" s="76"/>
      <c r="E11" s="76"/>
      <c r="F11" s="76"/>
      <c r="G11" s="76"/>
      <c r="H11" s="76"/>
      <c r="I11" s="76"/>
      <c r="J11" s="76"/>
      <c r="K11" s="74"/>
    </row>
    <row r="12" spans="1:11" ht="21" customHeight="1" thickBot="1">
      <c r="A12" s="30" t="s">
        <v>20</v>
      </c>
      <c r="B12" s="32" t="s">
        <v>15</v>
      </c>
      <c r="C12" s="79"/>
      <c r="D12" s="54" t="s">
        <v>33</v>
      </c>
      <c r="E12" s="54" t="s">
        <v>34</v>
      </c>
      <c r="F12" s="54" t="s">
        <v>1</v>
      </c>
      <c r="G12" s="54" t="s">
        <v>2</v>
      </c>
      <c r="H12" s="54" t="s">
        <v>3</v>
      </c>
      <c r="I12" s="54" t="s">
        <v>4</v>
      </c>
      <c r="J12" s="54" t="s">
        <v>31</v>
      </c>
      <c r="K12" s="54" t="s">
        <v>32</v>
      </c>
    </row>
    <row r="13" spans="1:11" ht="15" customHeight="1" thickBot="1">
      <c r="A13" s="43" t="s">
        <v>14</v>
      </c>
      <c r="B13" s="33"/>
      <c r="C13" s="23"/>
      <c r="D13" s="43"/>
      <c r="E13" s="72"/>
      <c r="F13" s="43"/>
      <c r="G13" s="43"/>
      <c r="H13" s="43"/>
      <c r="I13" s="43"/>
      <c r="J13" s="43"/>
      <c r="K13" s="56">
        <f aca="true" t="shared" si="1" ref="K13:K19">IF(COUNT(F13:I13)=0,"",IF(COUNT(F13:I13)&lt;4,ROUND(D13-J13+(E13-(SUM(F13:I13)/COUNT(F13:I13))),RStellen),ROUND((D13-J13+(E13-((LARGE(F13:I13,2)+LARGE(F13:I13,3))/2))),RStellen)))</f>
      </c>
    </row>
    <row r="14" spans="1:11" s="21" customFormat="1" ht="15" customHeight="1" thickBot="1">
      <c r="A14" s="63" t="str">
        <f>Liste!C55</f>
        <v>Meister</v>
      </c>
      <c r="B14" s="107" t="str">
        <f>'Manns.'!L5</f>
        <v>---------------</v>
      </c>
      <c r="C14" s="45"/>
      <c r="D14" s="63"/>
      <c r="E14" s="63"/>
      <c r="F14" s="63"/>
      <c r="G14" s="63"/>
      <c r="H14" s="63"/>
      <c r="I14" s="63"/>
      <c r="J14" s="63"/>
      <c r="K14" s="61">
        <f t="shared" si="1"/>
      </c>
    </row>
    <row r="15" spans="1:11" ht="15" customHeight="1" thickBot="1">
      <c r="A15" s="43" t="str">
        <f>Liste!C56</f>
        <v>Meister</v>
      </c>
      <c r="B15" s="33" t="str">
        <f>'Manns.'!L6</f>
        <v>------------------</v>
      </c>
      <c r="C15" s="9"/>
      <c r="D15" s="43"/>
      <c r="E15" s="43"/>
      <c r="F15" s="43"/>
      <c r="G15" s="43"/>
      <c r="H15" s="43"/>
      <c r="I15" s="43"/>
      <c r="J15" s="43"/>
      <c r="K15" s="56">
        <f t="shared" si="1"/>
      </c>
    </row>
    <row r="16" spans="1:11" s="21" customFormat="1" ht="15" customHeight="1" thickBot="1">
      <c r="A16" s="63" t="str">
        <f>Liste!C57</f>
        <v>Meister</v>
      </c>
      <c r="B16" s="107" t="str">
        <f>'Manns.'!L7</f>
        <v>------------------</v>
      </c>
      <c r="C16" s="45"/>
      <c r="D16" s="63"/>
      <c r="E16" s="63"/>
      <c r="F16" s="63"/>
      <c r="G16" s="63"/>
      <c r="H16" s="63"/>
      <c r="I16" s="63"/>
      <c r="J16" s="63"/>
      <c r="K16" s="61">
        <f t="shared" si="1"/>
      </c>
    </row>
    <row r="17" spans="1:11" ht="15" customHeight="1" thickBot="1">
      <c r="A17" s="43" t="str">
        <f>Liste!C58</f>
        <v>Junioren</v>
      </c>
      <c r="B17" s="33" t="str">
        <f>'Manns.'!L8</f>
        <v>---------------</v>
      </c>
      <c r="C17" s="9"/>
      <c r="D17" s="43"/>
      <c r="E17" s="43"/>
      <c r="F17" s="43"/>
      <c r="G17" s="43"/>
      <c r="H17" s="43"/>
      <c r="I17" s="43"/>
      <c r="J17" s="43"/>
      <c r="K17" s="56">
        <f t="shared" si="1"/>
      </c>
    </row>
    <row r="18" spans="1:11" s="21" customFormat="1" ht="15" customHeight="1" thickBot="1">
      <c r="A18" s="63" t="str">
        <f>Liste!C59</f>
        <v>Junioren</v>
      </c>
      <c r="B18" s="107" t="str">
        <f>'Manns.'!L9</f>
        <v>------------------</v>
      </c>
      <c r="C18" s="45"/>
      <c r="D18" s="63"/>
      <c r="E18" s="63"/>
      <c r="F18" s="63"/>
      <c r="G18" s="63"/>
      <c r="H18" s="63"/>
      <c r="I18" s="63"/>
      <c r="J18" s="63"/>
      <c r="K18" s="61">
        <f t="shared" si="1"/>
      </c>
    </row>
    <row r="19" spans="1:11" ht="15" customHeight="1" thickBot="1">
      <c r="A19" s="43" t="str">
        <f>Liste!C60</f>
        <v>Junioren</v>
      </c>
      <c r="B19" s="33" t="str">
        <f>'Manns.'!L10</f>
        <v>-------------</v>
      </c>
      <c r="C19" s="9"/>
      <c r="D19" s="43"/>
      <c r="E19" s="43"/>
      <c r="F19" s="43"/>
      <c r="G19" s="43"/>
      <c r="H19" s="43"/>
      <c r="I19" s="43"/>
      <c r="J19" s="43"/>
      <c r="K19" s="56">
        <f t="shared" si="1"/>
      </c>
    </row>
    <row r="20" spans="1:11" ht="12.75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</row>
    <row r="21" spans="1:11" ht="21" customHeight="1">
      <c r="A21" s="178" t="s">
        <v>6</v>
      </c>
      <c r="B21" s="178"/>
      <c r="C21" s="36"/>
      <c r="D21" s="76"/>
      <c r="E21" s="76"/>
      <c r="F21" s="76"/>
      <c r="G21" s="76"/>
      <c r="H21" s="76"/>
      <c r="I21" s="76"/>
      <c r="J21" s="76"/>
      <c r="K21" s="74"/>
    </row>
    <row r="22" spans="1:11" ht="21" customHeight="1" thickBot="1">
      <c r="A22" s="30" t="s">
        <v>20</v>
      </c>
      <c r="B22" s="32" t="s">
        <v>15</v>
      </c>
      <c r="C22" s="79"/>
      <c r="D22" s="54" t="s">
        <v>33</v>
      </c>
      <c r="E22" s="54" t="s">
        <v>34</v>
      </c>
      <c r="F22" s="54" t="s">
        <v>1</v>
      </c>
      <c r="G22" s="54" t="s">
        <v>2</v>
      </c>
      <c r="H22" s="54" t="s">
        <v>3</v>
      </c>
      <c r="I22" s="54" t="s">
        <v>4</v>
      </c>
      <c r="J22" s="54" t="s">
        <v>31</v>
      </c>
      <c r="K22" s="54" t="s">
        <v>32</v>
      </c>
    </row>
    <row r="23" spans="1:11" ht="15" customHeight="1" thickBot="1">
      <c r="A23" s="43" t="s">
        <v>14</v>
      </c>
      <c r="B23" s="33"/>
      <c r="C23" s="23"/>
      <c r="D23" s="43"/>
      <c r="E23" s="72"/>
      <c r="F23" s="43"/>
      <c r="G23" s="43"/>
      <c r="H23" s="43"/>
      <c r="I23" s="43"/>
      <c r="J23" s="43"/>
      <c r="K23" s="56">
        <f aca="true" t="shared" si="2" ref="K23:K29">IF(COUNT(F23:I23)=0,"",IF(COUNT(F23:I23)&lt;4,ROUND(D23-J23+(E23-(SUM(F23:I23)/COUNT(F23:I23))),RStellen),ROUND((D23-J23+(E23-((LARGE(F23:I23,2)+LARGE(F23:I23,3))/2))),RStellen)))</f>
      </c>
    </row>
    <row r="24" spans="1:11" s="21" customFormat="1" ht="15" customHeight="1" thickBot="1">
      <c r="A24" s="63" t="str">
        <f>Liste!C55</f>
        <v>Meister</v>
      </c>
      <c r="B24" s="107" t="str">
        <f>'Manns.'!L5</f>
        <v>---------------</v>
      </c>
      <c r="C24" s="45"/>
      <c r="D24" s="63"/>
      <c r="E24" s="63"/>
      <c r="F24" s="63"/>
      <c r="G24" s="63"/>
      <c r="H24" s="63"/>
      <c r="I24" s="63"/>
      <c r="J24" s="63"/>
      <c r="K24" s="61">
        <f t="shared" si="2"/>
      </c>
    </row>
    <row r="25" spans="1:11" ht="15" customHeight="1" thickBot="1">
      <c r="A25" s="43" t="str">
        <f>Liste!C56</f>
        <v>Meister</v>
      </c>
      <c r="B25" s="33" t="str">
        <f>'Manns.'!L6</f>
        <v>------------------</v>
      </c>
      <c r="C25" s="9"/>
      <c r="D25" s="43"/>
      <c r="E25" s="43"/>
      <c r="F25" s="43"/>
      <c r="G25" s="43"/>
      <c r="H25" s="43"/>
      <c r="I25" s="43"/>
      <c r="J25" s="43"/>
      <c r="K25" s="56">
        <f t="shared" si="2"/>
      </c>
    </row>
    <row r="26" spans="1:11" s="21" customFormat="1" ht="15" customHeight="1" thickBot="1">
      <c r="A26" s="63" t="str">
        <f>Liste!C57</f>
        <v>Meister</v>
      </c>
      <c r="B26" s="107" t="str">
        <f>'Manns.'!L7</f>
        <v>------------------</v>
      </c>
      <c r="C26" s="45"/>
      <c r="D26" s="63"/>
      <c r="E26" s="63"/>
      <c r="F26" s="63"/>
      <c r="G26" s="63"/>
      <c r="H26" s="63"/>
      <c r="I26" s="63"/>
      <c r="J26" s="63"/>
      <c r="K26" s="61">
        <f t="shared" si="2"/>
      </c>
    </row>
    <row r="27" spans="1:11" ht="15" customHeight="1" thickBot="1">
      <c r="A27" s="43" t="str">
        <f>Liste!C58</f>
        <v>Junioren</v>
      </c>
      <c r="B27" s="33" t="str">
        <f>'Manns.'!L8</f>
        <v>---------------</v>
      </c>
      <c r="C27" s="9"/>
      <c r="D27" s="43"/>
      <c r="E27" s="43"/>
      <c r="F27" s="43"/>
      <c r="G27" s="43"/>
      <c r="H27" s="43"/>
      <c r="I27" s="43"/>
      <c r="J27" s="43"/>
      <c r="K27" s="56">
        <f t="shared" si="2"/>
      </c>
    </row>
    <row r="28" spans="1:11" s="21" customFormat="1" ht="15" customHeight="1" thickBot="1">
      <c r="A28" s="63" t="str">
        <f>Liste!C59</f>
        <v>Junioren</v>
      </c>
      <c r="B28" s="107" t="str">
        <f>'Manns.'!L9</f>
        <v>------------------</v>
      </c>
      <c r="C28" s="45"/>
      <c r="D28" s="63"/>
      <c r="E28" s="63"/>
      <c r="F28" s="63"/>
      <c r="G28" s="63"/>
      <c r="H28" s="63"/>
      <c r="I28" s="63"/>
      <c r="J28" s="63"/>
      <c r="K28" s="61">
        <f t="shared" si="2"/>
      </c>
    </row>
    <row r="29" spans="1:11" ht="15" customHeight="1" thickBot="1">
      <c r="A29" s="43" t="str">
        <f>Liste!C60</f>
        <v>Junioren</v>
      </c>
      <c r="B29" s="33" t="str">
        <f>'Manns.'!L10</f>
        <v>-------------</v>
      </c>
      <c r="C29" s="9"/>
      <c r="D29" s="43"/>
      <c r="E29" s="43"/>
      <c r="F29" s="43"/>
      <c r="G29" s="43"/>
      <c r="H29" s="43"/>
      <c r="I29" s="43"/>
      <c r="J29" s="43"/>
      <c r="K29" s="56">
        <f t="shared" si="2"/>
      </c>
    </row>
    <row r="30" spans="1:11" ht="12.7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</row>
    <row r="31" spans="1:11" ht="21" customHeight="1">
      <c r="A31" s="178" t="s">
        <v>7</v>
      </c>
      <c r="B31" s="178"/>
      <c r="C31" s="36"/>
      <c r="D31" s="76"/>
      <c r="E31" s="76"/>
      <c r="F31" s="76"/>
      <c r="G31" s="76"/>
      <c r="H31" s="76"/>
      <c r="I31" s="76"/>
      <c r="J31" s="76"/>
      <c r="K31" s="74"/>
    </row>
    <row r="32" spans="1:11" ht="21" customHeight="1" thickBot="1">
      <c r="A32" s="30" t="s">
        <v>20</v>
      </c>
      <c r="B32" s="32" t="s">
        <v>15</v>
      </c>
      <c r="C32" s="79"/>
      <c r="D32" s="54" t="s">
        <v>33</v>
      </c>
      <c r="E32" s="54" t="s">
        <v>34</v>
      </c>
      <c r="F32" s="54" t="s">
        <v>1</v>
      </c>
      <c r="G32" s="54" t="s">
        <v>2</v>
      </c>
      <c r="H32" s="54" t="s">
        <v>3</v>
      </c>
      <c r="I32" s="54" t="s">
        <v>4</v>
      </c>
      <c r="J32" s="54" t="s">
        <v>31</v>
      </c>
      <c r="K32" s="54" t="s">
        <v>32</v>
      </c>
    </row>
    <row r="33" spans="1:11" ht="15" customHeight="1" thickBot="1">
      <c r="A33" s="43" t="s">
        <v>14</v>
      </c>
      <c r="B33" s="33"/>
      <c r="C33" s="23"/>
      <c r="D33" s="43"/>
      <c r="E33" s="72"/>
      <c r="F33" s="43"/>
      <c r="G33" s="43"/>
      <c r="H33" s="43"/>
      <c r="I33" s="43"/>
      <c r="J33" s="43"/>
      <c r="K33" s="56">
        <f aca="true" t="shared" si="3" ref="K33:K39">IF(COUNT(F33:I33)=0,"",IF(COUNT(F33:I33)&lt;4,ROUND(D33-J33+(E33-(SUM(F33:I33)/COUNT(F33:I33))),RStellen),ROUND((D33-J33+(E33-((LARGE(F33:I33,2)+LARGE(F33:I33,3))/2))),RStellen)))</f>
      </c>
    </row>
    <row r="34" spans="1:11" s="21" customFormat="1" ht="15" customHeight="1" thickBot="1">
      <c r="A34" s="63" t="str">
        <f>Liste!C55</f>
        <v>Meister</v>
      </c>
      <c r="B34" s="107" t="str">
        <f>'Manns.'!L5</f>
        <v>---------------</v>
      </c>
      <c r="C34" s="45"/>
      <c r="D34" s="63"/>
      <c r="E34" s="63"/>
      <c r="F34" s="63"/>
      <c r="G34" s="63"/>
      <c r="H34" s="63"/>
      <c r="I34" s="63"/>
      <c r="J34" s="63"/>
      <c r="K34" s="61">
        <f t="shared" si="3"/>
      </c>
    </row>
    <row r="35" spans="1:11" ht="15" customHeight="1" thickBot="1">
      <c r="A35" s="43" t="str">
        <f>Liste!C56</f>
        <v>Meister</v>
      </c>
      <c r="B35" s="33" t="str">
        <f>'Manns.'!L6</f>
        <v>------------------</v>
      </c>
      <c r="C35" s="9"/>
      <c r="D35" s="43"/>
      <c r="E35" s="43"/>
      <c r="F35" s="43"/>
      <c r="G35" s="43"/>
      <c r="H35" s="43"/>
      <c r="I35" s="43"/>
      <c r="J35" s="43"/>
      <c r="K35" s="56">
        <f t="shared" si="3"/>
      </c>
    </row>
    <row r="36" spans="1:11" s="21" customFormat="1" ht="15" customHeight="1" thickBot="1">
      <c r="A36" s="63" t="str">
        <f>Liste!C57</f>
        <v>Meister</v>
      </c>
      <c r="B36" s="107" t="str">
        <f>'Manns.'!L7</f>
        <v>------------------</v>
      </c>
      <c r="C36" s="45"/>
      <c r="D36" s="63"/>
      <c r="E36" s="63"/>
      <c r="F36" s="63"/>
      <c r="G36" s="63"/>
      <c r="H36" s="63"/>
      <c r="I36" s="63"/>
      <c r="J36" s="63"/>
      <c r="K36" s="61">
        <f t="shared" si="3"/>
      </c>
    </row>
    <row r="37" spans="1:11" ht="15" customHeight="1" thickBot="1">
      <c r="A37" s="43" t="str">
        <f>Liste!C58</f>
        <v>Junioren</v>
      </c>
      <c r="B37" s="33" t="str">
        <f>'Manns.'!L8</f>
        <v>---------------</v>
      </c>
      <c r="C37" s="9"/>
      <c r="D37" s="43"/>
      <c r="E37" s="43"/>
      <c r="F37" s="43"/>
      <c r="G37" s="43"/>
      <c r="H37" s="43"/>
      <c r="I37" s="43"/>
      <c r="J37" s="43"/>
      <c r="K37" s="56">
        <f t="shared" si="3"/>
      </c>
    </row>
    <row r="38" spans="1:11" s="21" customFormat="1" ht="15" customHeight="1" thickBot="1">
      <c r="A38" s="63" t="str">
        <f>Liste!C59</f>
        <v>Junioren</v>
      </c>
      <c r="B38" s="107" t="str">
        <f>'Manns.'!L9</f>
        <v>------------------</v>
      </c>
      <c r="C38" s="45"/>
      <c r="D38" s="63"/>
      <c r="E38" s="63"/>
      <c r="F38" s="63"/>
      <c r="G38" s="63"/>
      <c r="H38" s="63"/>
      <c r="I38" s="63"/>
      <c r="J38" s="63"/>
      <c r="K38" s="61">
        <f t="shared" si="3"/>
      </c>
    </row>
    <row r="39" spans="1:11" ht="15" customHeight="1" thickBot="1">
      <c r="A39" s="43" t="str">
        <f>Liste!C60</f>
        <v>Junioren</v>
      </c>
      <c r="B39" s="33" t="str">
        <f>'Manns.'!L10</f>
        <v>-------------</v>
      </c>
      <c r="C39" s="9"/>
      <c r="D39" s="43"/>
      <c r="E39" s="43"/>
      <c r="F39" s="43"/>
      <c r="G39" s="43"/>
      <c r="H39" s="43"/>
      <c r="I39" s="43"/>
      <c r="J39" s="43"/>
      <c r="K39" s="56">
        <f t="shared" si="3"/>
      </c>
    </row>
    <row r="40" spans="1:11" ht="12.7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</row>
  </sheetData>
  <sheetProtection/>
  <mergeCells count="8">
    <mergeCell ref="A31:B31"/>
    <mergeCell ref="A40:K40"/>
    <mergeCell ref="A1:B1"/>
    <mergeCell ref="A10:K10"/>
    <mergeCell ref="A11:B11"/>
    <mergeCell ref="A20:K20"/>
    <mergeCell ref="A21:B21"/>
    <mergeCell ref="A30:K30"/>
  </mergeCells>
  <dataValidations count="3">
    <dataValidation type="custom" allowBlank="1" showInputMessage="1" showErrorMessage="1" errorTitle="Üngültiger B-Note Abzug" error="Der eingebene Abzug ist kleiner als 0 oder größer, als die maximal erreichbare B-Note" sqref="G24:I26 F4:I9 F24:F27 F39 G38:I39 G36:I36 F34:F37 F29:I29 G16:I19 F14:F17 F19">
      <formula1>AND(G24&gt;=0,G24&lt;=$E24)</formula1>
    </dataValidation>
    <dataValidation type="custom" allowBlank="1" showInputMessage="1" showErrorMessage="1" errorTitle="Üngültiger B-Note Abzug" error="Der eingegebene Abzug ist kleiner als 0 oder größer als die maximal erreichbare B-Note" sqref="F23:I23 F3:I3 F28 G33:I35 F33 F38 G13:I15 F13 F18">
      <formula1>AND(F23&gt;=0,F23&lt;=$E23)</formula1>
    </dataValidation>
    <dataValidation errorStyle="warning" type="list" allowBlank="1" showInputMessage="1" showErrorMessage="1" sqref="B4:B9 B24:B29 B14:B19 B34:B39">
      <formula1>Heimturnerinnen</formula1>
    </dataValidation>
  </dataValidations>
  <printOptions horizontalCentered="1"/>
  <pageMargins left="0.7086614173228347" right="0.7086614173228347" top="0.984251968503937" bottom="0.3937007874015748" header="0.31496062992125984" footer="0.1968503937007874"/>
  <pageSetup horizontalDpi="600" verticalDpi="600" orientation="landscape" paperSize="9" scale="80" r:id="rId1"/>
  <headerFooter alignWithMargins="0">
    <oddHeader>&amp;L&amp;"Arial,Fett"&amp;20&amp;A&amp;C&amp;"Arial,Fett"&amp;48 7. Gottlieb-Daimler-Cup 2009</oddHeader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40"/>
  <sheetViews>
    <sheetView zoomScale="95" zoomScaleNormal="9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7" sqref="D27:I27"/>
    </sheetView>
  </sheetViews>
  <sheetFormatPr defaultColWidth="11.421875" defaultRowHeight="12.75"/>
  <cols>
    <col min="1" max="1" width="8.7109375" style="0" customWidth="1"/>
    <col min="2" max="2" width="29.7109375" style="0" customWidth="1"/>
    <col min="3" max="3" width="0" style="0" hidden="1" customWidth="1"/>
    <col min="4" max="10" width="7.7109375" style="0" customWidth="1"/>
    <col min="11" max="11" width="14.7109375" style="0" customWidth="1"/>
  </cols>
  <sheetData>
    <row r="1" spans="1:11" ht="21" customHeight="1">
      <c r="A1" s="178" t="s">
        <v>19</v>
      </c>
      <c r="B1" s="178"/>
      <c r="C1" s="36"/>
      <c r="D1" s="76"/>
      <c r="E1" s="76"/>
      <c r="F1" s="76"/>
      <c r="G1" s="76"/>
      <c r="H1" s="76"/>
      <c r="I1" s="76"/>
      <c r="J1" s="76"/>
      <c r="K1" s="74"/>
    </row>
    <row r="2" spans="1:11" s="80" customFormat="1" ht="21" customHeight="1" thickBot="1">
      <c r="A2" s="30" t="s">
        <v>20</v>
      </c>
      <c r="B2" s="32" t="s">
        <v>15</v>
      </c>
      <c r="C2" s="79"/>
      <c r="D2" s="54" t="s">
        <v>33</v>
      </c>
      <c r="E2" s="54" t="s">
        <v>34</v>
      </c>
      <c r="F2" s="54" t="s">
        <v>1</v>
      </c>
      <c r="G2" s="54" t="s">
        <v>2</v>
      </c>
      <c r="H2" s="54" t="s">
        <v>3</v>
      </c>
      <c r="I2" s="54" t="s">
        <v>4</v>
      </c>
      <c r="J2" s="54" t="s">
        <v>31</v>
      </c>
      <c r="K2" s="54" t="s">
        <v>32</v>
      </c>
    </row>
    <row r="3" spans="1:11" s="9" customFormat="1" ht="15" customHeight="1" thickBot="1">
      <c r="A3" s="52" t="s">
        <v>14</v>
      </c>
      <c r="B3" s="73"/>
      <c r="D3" s="43"/>
      <c r="E3" s="43">
        <v>10</v>
      </c>
      <c r="F3" s="43"/>
      <c r="G3" s="43"/>
      <c r="H3" s="43"/>
      <c r="I3" s="43"/>
      <c r="J3" s="43"/>
      <c r="K3" s="56">
        <f aca="true" t="shared" si="0" ref="K3:K9">IF(COUNT(F3:I3)=0,"",IF(COUNT(F3:I3)&lt;4,ROUND(D3-J3+(E3-(SUM(F3:I3)/COUNT(F3:I3))),RStellen),ROUND((D3-J3+(E3-((LARGE(F3:I3,2)+LARGE(F3:I3,3))/2))),RStellen)))</f>
      </c>
    </row>
    <row r="4" spans="1:11" s="45" customFormat="1" ht="15" customHeight="1" thickBot="1">
      <c r="A4" s="94" t="str">
        <f>Liste!C35</f>
        <v>Meister</v>
      </c>
      <c r="B4" s="107" t="str">
        <f>'Manns.'!F5</f>
        <v>---------------</v>
      </c>
      <c r="D4" s="63"/>
      <c r="E4" s="63">
        <v>10</v>
      </c>
      <c r="F4" s="63"/>
      <c r="G4" s="63"/>
      <c r="H4" s="63"/>
      <c r="I4" s="63"/>
      <c r="J4" s="63"/>
      <c r="K4" s="61">
        <f t="shared" si="0"/>
      </c>
    </row>
    <row r="5" spans="1:11" s="9" customFormat="1" ht="15" customHeight="1" thickBot="1">
      <c r="A5" s="52" t="str">
        <f>Liste!C36</f>
        <v>Meister</v>
      </c>
      <c r="B5" s="33" t="str">
        <f>'Manns.'!F6</f>
        <v>---------------</v>
      </c>
      <c r="D5" s="43"/>
      <c r="E5" s="43">
        <v>10</v>
      </c>
      <c r="F5" s="43"/>
      <c r="G5" s="43"/>
      <c r="H5" s="43"/>
      <c r="I5" s="43"/>
      <c r="J5" s="43"/>
      <c r="K5" s="56">
        <f t="shared" si="0"/>
      </c>
    </row>
    <row r="6" spans="1:11" s="45" customFormat="1" ht="15" customHeight="1" thickBot="1">
      <c r="A6" s="94" t="str">
        <f>Liste!C37</f>
        <v>Meister</v>
      </c>
      <c r="B6" s="107" t="str">
        <f>'Manns.'!F7</f>
        <v>----------------</v>
      </c>
      <c r="D6" s="63"/>
      <c r="E6" s="63">
        <v>10</v>
      </c>
      <c r="F6" s="63"/>
      <c r="G6" s="63"/>
      <c r="H6" s="63"/>
      <c r="I6" s="63"/>
      <c r="J6" s="63"/>
      <c r="K6" s="61">
        <f t="shared" si="0"/>
      </c>
    </row>
    <row r="7" spans="1:11" s="9" customFormat="1" ht="15" customHeight="1" thickBot="1">
      <c r="A7" s="52" t="str">
        <f>Liste!C38</f>
        <v>Junioren</v>
      </c>
      <c r="B7" s="33" t="str">
        <f>'Manns.'!F8</f>
        <v>---------------</v>
      </c>
      <c r="D7" s="43"/>
      <c r="E7" s="43">
        <v>10</v>
      </c>
      <c r="F7" s="43"/>
      <c r="G7" s="43"/>
      <c r="H7" s="43"/>
      <c r="I7" s="43"/>
      <c r="J7" s="43"/>
      <c r="K7" s="56">
        <f t="shared" si="0"/>
      </c>
    </row>
    <row r="8" spans="1:11" s="45" customFormat="1" ht="15" customHeight="1" thickBot="1">
      <c r="A8" s="94" t="str">
        <f>Liste!C39</f>
        <v>Junioren</v>
      </c>
      <c r="B8" s="107" t="str">
        <f>'Manns.'!F9</f>
        <v>-----------------</v>
      </c>
      <c r="D8" s="63"/>
      <c r="E8" s="63">
        <v>10</v>
      </c>
      <c r="F8" s="63"/>
      <c r="G8" s="63"/>
      <c r="H8" s="63"/>
      <c r="I8" s="63"/>
      <c r="J8" s="63"/>
      <c r="K8" s="61">
        <f t="shared" si="0"/>
      </c>
    </row>
    <row r="9" spans="1:11" s="9" customFormat="1" ht="15" customHeight="1" thickBot="1">
      <c r="A9" s="52" t="str">
        <f>Liste!C40</f>
        <v>Junioren</v>
      </c>
      <c r="B9" s="33" t="str">
        <f>'Manns.'!F10</f>
        <v>---------------------</v>
      </c>
      <c r="D9" s="43"/>
      <c r="E9" s="43">
        <v>10</v>
      </c>
      <c r="F9" s="43"/>
      <c r="G9" s="43"/>
      <c r="H9" s="43"/>
      <c r="I9" s="43"/>
      <c r="J9" s="43"/>
      <c r="K9" s="56">
        <f t="shared" si="0"/>
      </c>
    </row>
    <row r="10" spans="1:11" ht="12.7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</row>
    <row r="11" spans="1:11" ht="21" customHeight="1">
      <c r="A11" s="178" t="s">
        <v>5</v>
      </c>
      <c r="B11" s="178"/>
      <c r="C11" s="36"/>
      <c r="D11" s="76"/>
      <c r="E11" s="76"/>
      <c r="F11" s="76"/>
      <c r="G11" s="76"/>
      <c r="H11" s="76"/>
      <c r="I11" s="76"/>
      <c r="J11" s="76"/>
      <c r="K11" s="74"/>
    </row>
    <row r="12" spans="1:11" s="80" customFormat="1" ht="21" customHeight="1" thickBot="1">
      <c r="A12" s="30" t="s">
        <v>20</v>
      </c>
      <c r="B12" s="32" t="s">
        <v>15</v>
      </c>
      <c r="C12" s="79"/>
      <c r="D12" s="54" t="s">
        <v>33</v>
      </c>
      <c r="E12" s="54" t="s">
        <v>34</v>
      </c>
      <c r="F12" s="54" t="s">
        <v>1</v>
      </c>
      <c r="G12" s="54" t="s">
        <v>2</v>
      </c>
      <c r="H12" s="54" t="s">
        <v>3</v>
      </c>
      <c r="I12" s="54" t="s">
        <v>4</v>
      </c>
      <c r="J12" s="54" t="s">
        <v>31</v>
      </c>
      <c r="K12" s="54" t="s">
        <v>32</v>
      </c>
    </row>
    <row r="13" spans="1:11" s="9" customFormat="1" ht="15" customHeight="1" thickBot="1">
      <c r="A13" s="52" t="s">
        <v>14</v>
      </c>
      <c r="B13" s="73"/>
      <c r="D13" s="43"/>
      <c r="E13" s="43"/>
      <c r="F13" s="43"/>
      <c r="G13" s="43"/>
      <c r="H13" s="43"/>
      <c r="I13" s="43"/>
      <c r="J13" s="43"/>
      <c r="K13" s="56">
        <f aca="true" t="shared" si="1" ref="K13:K19">IF(COUNT(F13:I13)=0,"",IF(COUNT(F13:I13)&lt;4,ROUND(D13-J13+(E13-(SUM(F13:I13)/COUNT(F13:I13))),RStellen),ROUND((D13-J13+(E13-((LARGE(F13:I13,2)+LARGE(F13:I13,3))/2))),RStellen)))</f>
      </c>
    </row>
    <row r="14" spans="1:11" s="45" customFormat="1" ht="15" customHeight="1" thickBot="1">
      <c r="A14" s="94" t="str">
        <f>Liste!C35</f>
        <v>Meister</v>
      </c>
      <c r="B14" s="107" t="str">
        <f>'Manns.'!F5</f>
        <v>---------------</v>
      </c>
      <c r="D14" s="63"/>
      <c r="E14" s="63"/>
      <c r="F14" s="63"/>
      <c r="G14" s="63"/>
      <c r="H14" s="63"/>
      <c r="I14" s="63"/>
      <c r="J14" s="63"/>
      <c r="K14" s="61">
        <f t="shared" si="1"/>
      </c>
    </row>
    <row r="15" spans="1:11" s="9" customFormat="1" ht="15" customHeight="1" thickBot="1">
      <c r="A15" s="52" t="str">
        <f>Liste!C36</f>
        <v>Meister</v>
      </c>
      <c r="B15" s="33" t="str">
        <f>'Manns.'!F6</f>
        <v>---------------</v>
      </c>
      <c r="D15" s="43"/>
      <c r="E15" s="43"/>
      <c r="F15" s="43"/>
      <c r="G15" s="43"/>
      <c r="H15" s="43"/>
      <c r="I15" s="43"/>
      <c r="J15" s="43"/>
      <c r="K15" s="56">
        <f t="shared" si="1"/>
      </c>
    </row>
    <row r="16" spans="1:11" s="45" customFormat="1" ht="15" customHeight="1" thickBot="1">
      <c r="A16" s="94" t="str">
        <f>Liste!C37</f>
        <v>Meister</v>
      </c>
      <c r="B16" s="107" t="str">
        <f>'Manns.'!F7</f>
        <v>----------------</v>
      </c>
      <c r="D16" s="63"/>
      <c r="E16" s="63"/>
      <c r="F16" s="63"/>
      <c r="G16" s="63"/>
      <c r="H16" s="63"/>
      <c r="I16" s="63"/>
      <c r="J16" s="63"/>
      <c r="K16" s="61">
        <f t="shared" si="1"/>
      </c>
    </row>
    <row r="17" spans="1:11" s="9" customFormat="1" ht="15" customHeight="1" thickBot="1">
      <c r="A17" s="52" t="str">
        <f>Liste!C38</f>
        <v>Junioren</v>
      </c>
      <c r="B17" s="33" t="str">
        <f>'Manns.'!F8</f>
        <v>---------------</v>
      </c>
      <c r="D17" s="43"/>
      <c r="E17" s="43"/>
      <c r="F17" s="43"/>
      <c r="G17" s="43"/>
      <c r="H17" s="43"/>
      <c r="I17" s="43"/>
      <c r="J17" s="43"/>
      <c r="K17" s="56">
        <f t="shared" si="1"/>
      </c>
    </row>
    <row r="18" spans="1:11" s="45" customFormat="1" ht="15" customHeight="1" thickBot="1">
      <c r="A18" s="94" t="str">
        <f>Liste!C39</f>
        <v>Junioren</v>
      </c>
      <c r="B18" s="107" t="str">
        <f>'Manns.'!F9</f>
        <v>-----------------</v>
      </c>
      <c r="D18" s="63"/>
      <c r="E18" s="63"/>
      <c r="F18" s="63"/>
      <c r="G18" s="63"/>
      <c r="H18" s="63"/>
      <c r="I18" s="63"/>
      <c r="J18" s="63"/>
      <c r="K18" s="61">
        <f t="shared" si="1"/>
      </c>
    </row>
    <row r="19" spans="1:11" s="9" customFormat="1" ht="15" customHeight="1" thickBot="1">
      <c r="A19" s="52" t="str">
        <f>Liste!C40</f>
        <v>Junioren</v>
      </c>
      <c r="B19" s="33" t="str">
        <f>'Manns.'!F10</f>
        <v>---------------------</v>
      </c>
      <c r="D19" s="43"/>
      <c r="E19" s="43"/>
      <c r="F19" s="43"/>
      <c r="G19" s="43"/>
      <c r="H19" s="43"/>
      <c r="I19" s="43"/>
      <c r="J19" s="43"/>
      <c r="K19" s="56">
        <f t="shared" si="1"/>
      </c>
    </row>
    <row r="20" spans="1:11" ht="12.75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</row>
    <row r="21" spans="1:11" ht="21" customHeight="1">
      <c r="A21" s="178" t="s">
        <v>6</v>
      </c>
      <c r="B21" s="178"/>
      <c r="C21" s="36"/>
      <c r="D21" s="76"/>
      <c r="E21" s="76"/>
      <c r="F21" s="76"/>
      <c r="G21" s="76"/>
      <c r="H21" s="76"/>
      <c r="I21" s="76"/>
      <c r="J21" s="76"/>
      <c r="K21" s="74"/>
    </row>
    <row r="22" spans="1:11" s="80" customFormat="1" ht="21" customHeight="1" thickBot="1">
      <c r="A22" s="30" t="s">
        <v>20</v>
      </c>
      <c r="B22" s="32" t="s">
        <v>15</v>
      </c>
      <c r="C22" s="79"/>
      <c r="D22" s="54" t="s">
        <v>33</v>
      </c>
      <c r="E22" s="54" t="s">
        <v>34</v>
      </c>
      <c r="F22" s="54" t="s">
        <v>1</v>
      </c>
      <c r="G22" s="54" t="s">
        <v>2</v>
      </c>
      <c r="H22" s="54" t="s">
        <v>3</v>
      </c>
      <c r="I22" s="54" t="s">
        <v>4</v>
      </c>
      <c r="J22" s="54" t="s">
        <v>31</v>
      </c>
      <c r="K22" s="54" t="s">
        <v>32</v>
      </c>
    </row>
    <row r="23" spans="1:11" s="9" customFormat="1" ht="15" customHeight="1" thickBot="1">
      <c r="A23" s="52" t="s">
        <v>14</v>
      </c>
      <c r="B23" s="73"/>
      <c r="D23" s="43"/>
      <c r="E23" s="43"/>
      <c r="F23" s="43"/>
      <c r="G23" s="43"/>
      <c r="H23" s="43"/>
      <c r="I23" s="43"/>
      <c r="J23" s="43"/>
      <c r="K23" s="56">
        <f aca="true" t="shared" si="2" ref="K23:K29">IF(COUNT(F23:I23)=0,"",IF(COUNT(F23:I23)&lt;4,ROUND(D23-J23+(E23-(SUM(F23:I23)/COUNT(F23:I23))),RStellen),ROUND((D23-J23+(E23-((LARGE(F23:I23,2)+LARGE(F23:I23,3))/2))),RStellen)))</f>
      </c>
    </row>
    <row r="24" spans="1:11" s="45" customFormat="1" ht="15" customHeight="1" thickBot="1">
      <c r="A24" s="94" t="str">
        <f>Liste!C35</f>
        <v>Meister</v>
      </c>
      <c r="B24" s="107" t="str">
        <f>'Manns.'!F5</f>
        <v>---------------</v>
      </c>
      <c r="D24" s="63"/>
      <c r="E24" s="63"/>
      <c r="F24" s="63"/>
      <c r="G24" s="63"/>
      <c r="H24" s="63"/>
      <c r="I24" s="63"/>
      <c r="J24" s="63"/>
      <c r="K24" s="61">
        <f t="shared" si="2"/>
      </c>
    </row>
    <row r="25" spans="1:11" s="9" customFormat="1" ht="15" customHeight="1" thickBot="1">
      <c r="A25" s="52" t="str">
        <f>Liste!C36</f>
        <v>Meister</v>
      </c>
      <c r="B25" s="33" t="str">
        <f>'Manns.'!F6</f>
        <v>---------------</v>
      </c>
      <c r="D25" s="43"/>
      <c r="E25" s="43"/>
      <c r="F25" s="43"/>
      <c r="G25" s="43"/>
      <c r="H25" s="43"/>
      <c r="I25" s="43"/>
      <c r="J25" s="43"/>
      <c r="K25" s="56">
        <f t="shared" si="2"/>
      </c>
    </row>
    <row r="26" spans="1:11" s="45" customFormat="1" ht="15" customHeight="1" thickBot="1">
      <c r="A26" s="94" t="str">
        <f>Liste!C37</f>
        <v>Meister</v>
      </c>
      <c r="B26" s="107" t="str">
        <f>'Manns.'!F7</f>
        <v>----------------</v>
      </c>
      <c r="D26" s="63"/>
      <c r="E26" s="63"/>
      <c r="F26" s="63"/>
      <c r="G26" s="63"/>
      <c r="H26" s="63"/>
      <c r="I26" s="63"/>
      <c r="J26" s="63"/>
      <c r="K26" s="61">
        <f t="shared" si="2"/>
      </c>
    </row>
    <row r="27" spans="1:11" s="9" customFormat="1" ht="15" customHeight="1" thickBot="1">
      <c r="A27" s="52" t="str">
        <f>Liste!C38</f>
        <v>Junioren</v>
      </c>
      <c r="B27" s="33" t="str">
        <f>'Manns.'!F8</f>
        <v>---------------</v>
      </c>
      <c r="D27" s="43"/>
      <c r="E27" s="43"/>
      <c r="F27" s="43"/>
      <c r="G27" s="43"/>
      <c r="H27" s="43"/>
      <c r="I27" s="43"/>
      <c r="J27" s="43"/>
      <c r="K27" s="56">
        <f t="shared" si="2"/>
      </c>
    </row>
    <row r="28" spans="1:11" s="45" customFormat="1" ht="15" customHeight="1" thickBot="1">
      <c r="A28" s="94" t="str">
        <f>Liste!C39</f>
        <v>Junioren</v>
      </c>
      <c r="B28" s="107" t="str">
        <f>'Manns.'!F9</f>
        <v>-----------------</v>
      </c>
      <c r="D28" s="63"/>
      <c r="E28" s="63"/>
      <c r="F28" s="63"/>
      <c r="G28" s="63"/>
      <c r="H28" s="63"/>
      <c r="I28" s="63"/>
      <c r="J28" s="63"/>
      <c r="K28" s="61">
        <f t="shared" si="2"/>
      </c>
    </row>
    <row r="29" spans="1:11" s="9" customFormat="1" ht="15" customHeight="1" thickBot="1">
      <c r="A29" s="52" t="str">
        <f>Liste!C40</f>
        <v>Junioren</v>
      </c>
      <c r="B29" s="33" t="str">
        <f>'Manns.'!F10</f>
        <v>---------------------</v>
      </c>
      <c r="D29" s="43"/>
      <c r="E29" s="43"/>
      <c r="F29" s="43"/>
      <c r="G29" s="43"/>
      <c r="H29" s="43"/>
      <c r="I29" s="43"/>
      <c r="J29" s="43"/>
      <c r="K29" s="56">
        <f t="shared" si="2"/>
      </c>
    </row>
    <row r="30" spans="1:11" ht="12.7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</row>
    <row r="31" spans="1:11" ht="21" customHeight="1">
      <c r="A31" s="178" t="s">
        <v>7</v>
      </c>
      <c r="B31" s="178"/>
      <c r="C31" s="36"/>
      <c r="D31" s="76"/>
      <c r="E31" s="76"/>
      <c r="F31" s="76"/>
      <c r="G31" s="76"/>
      <c r="H31" s="76"/>
      <c r="I31" s="76"/>
      <c r="J31" s="76"/>
      <c r="K31" s="74"/>
    </row>
    <row r="32" spans="1:11" s="80" customFormat="1" ht="21" customHeight="1" thickBot="1">
      <c r="A32" s="30" t="s">
        <v>20</v>
      </c>
      <c r="B32" s="32" t="s">
        <v>15</v>
      </c>
      <c r="C32" s="79"/>
      <c r="D32" s="54" t="s">
        <v>33</v>
      </c>
      <c r="E32" s="54" t="s">
        <v>34</v>
      </c>
      <c r="F32" s="54" t="s">
        <v>1</v>
      </c>
      <c r="G32" s="54" t="s">
        <v>2</v>
      </c>
      <c r="H32" s="54" t="s">
        <v>3</v>
      </c>
      <c r="I32" s="54" t="s">
        <v>4</v>
      </c>
      <c r="J32" s="54" t="s">
        <v>31</v>
      </c>
      <c r="K32" s="54" t="s">
        <v>32</v>
      </c>
    </row>
    <row r="33" spans="1:11" s="9" customFormat="1" ht="15" customHeight="1" thickBot="1">
      <c r="A33" s="52" t="s">
        <v>14</v>
      </c>
      <c r="B33" s="73"/>
      <c r="D33" s="43"/>
      <c r="E33" s="43"/>
      <c r="F33" s="43"/>
      <c r="G33" s="43"/>
      <c r="H33" s="43"/>
      <c r="I33" s="43"/>
      <c r="J33" s="43"/>
      <c r="K33" s="56">
        <f aca="true" t="shared" si="3" ref="K33:K39">IF(COUNT(F33:I33)=0,"",IF(COUNT(F33:I33)&lt;4,ROUND(D33-J33+(E33-(SUM(F33:I33)/COUNT(F33:I33))),RStellen),ROUND((D33-J33+(E33-((LARGE(F33:I33,2)+LARGE(F33:I33,3))/2))),RStellen)))</f>
      </c>
    </row>
    <row r="34" spans="1:11" s="45" customFormat="1" ht="15" customHeight="1" thickBot="1">
      <c r="A34" s="94" t="str">
        <f>Liste!C35</f>
        <v>Meister</v>
      </c>
      <c r="B34" s="107" t="str">
        <f>'Manns.'!F5</f>
        <v>---------------</v>
      </c>
      <c r="D34" s="63"/>
      <c r="E34" s="63"/>
      <c r="F34" s="63"/>
      <c r="G34" s="63"/>
      <c r="H34" s="63"/>
      <c r="I34" s="63"/>
      <c r="J34" s="63"/>
      <c r="K34" s="61">
        <f t="shared" si="3"/>
      </c>
    </row>
    <row r="35" spans="1:11" s="9" customFormat="1" ht="15" customHeight="1" thickBot="1">
      <c r="A35" s="52" t="str">
        <f>Liste!C36</f>
        <v>Meister</v>
      </c>
      <c r="B35" s="33" t="str">
        <f>'Manns.'!F6</f>
        <v>---------------</v>
      </c>
      <c r="D35" s="43"/>
      <c r="E35" s="43"/>
      <c r="F35" s="43"/>
      <c r="G35" s="43"/>
      <c r="H35" s="43"/>
      <c r="I35" s="43"/>
      <c r="J35" s="43"/>
      <c r="K35" s="56">
        <f t="shared" si="3"/>
      </c>
    </row>
    <row r="36" spans="1:11" s="45" customFormat="1" ht="15" customHeight="1" thickBot="1">
      <c r="A36" s="94" t="str">
        <f>Liste!C37</f>
        <v>Meister</v>
      </c>
      <c r="B36" s="107" t="str">
        <f>'Manns.'!F7</f>
        <v>----------------</v>
      </c>
      <c r="D36" s="63"/>
      <c r="E36" s="63"/>
      <c r="F36" s="63"/>
      <c r="G36" s="63"/>
      <c r="H36" s="63"/>
      <c r="I36" s="63"/>
      <c r="J36" s="63"/>
      <c r="K36" s="61">
        <f t="shared" si="3"/>
      </c>
    </row>
    <row r="37" spans="1:11" s="9" customFormat="1" ht="15" customHeight="1" thickBot="1">
      <c r="A37" s="52" t="str">
        <f>Liste!C38</f>
        <v>Junioren</v>
      </c>
      <c r="B37" s="33" t="str">
        <f>'Manns.'!F8</f>
        <v>---------------</v>
      </c>
      <c r="D37" s="43"/>
      <c r="E37" s="43"/>
      <c r="F37" s="43"/>
      <c r="G37" s="43"/>
      <c r="H37" s="43"/>
      <c r="I37" s="43"/>
      <c r="J37" s="43"/>
      <c r="K37" s="56">
        <f t="shared" si="3"/>
      </c>
    </row>
    <row r="38" spans="1:11" s="45" customFormat="1" ht="15" customHeight="1" thickBot="1">
      <c r="A38" s="94" t="str">
        <f>Liste!C39</f>
        <v>Junioren</v>
      </c>
      <c r="B38" s="107" t="str">
        <f>'Manns.'!F9</f>
        <v>-----------------</v>
      </c>
      <c r="D38" s="63"/>
      <c r="E38" s="63"/>
      <c r="F38" s="63"/>
      <c r="G38" s="63"/>
      <c r="H38" s="63"/>
      <c r="I38" s="63"/>
      <c r="J38" s="63"/>
      <c r="K38" s="61">
        <f t="shared" si="3"/>
      </c>
    </row>
    <row r="39" spans="1:11" s="9" customFormat="1" ht="15" customHeight="1" thickBot="1">
      <c r="A39" s="52" t="str">
        <f>Liste!C40</f>
        <v>Junioren</v>
      </c>
      <c r="B39" s="33" t="str">
        <f>'Manns.'!F10</f>
        <v>---------------------</v>
      </c>
      <c r="D39" s="43"/>
      <c r="E39" s="43"/>
      <c r="F39" s="43"/>
      <c r="G39" s="43"/>
      <c r="H39" s="43"/>
      <c r="I39" s="43"/>
      <c r="J39" s="43"/>
      <c r="K39" s="56">
        <f t="shared" si="3"/>
      </c>
    </row>
    <row r="40" spans="1:11" ht="12.7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</row>
  </sheetData>
  <sheetProtection/>
  <mergeCells count="8">
    <mergeCell ref="A40:K40"/>
    <mergeCell ref="A1:B1"/>
    <mergeCell ref="A11:B11"/>
    <mergeCell ref="A10:K10"/>
    <mergeCell ref="A20:K20"/>
    <mergeCell ref="A21:B21"/>
    <mergeCell ref="A31:B31"/>
    <mergeCell ref="A30:K30"/>
  </mergeCells>
  <dataValidations count="3">
    <dataValidation type="custom" allowBlank="1" showInputMessage="1" showErrorMessage="1" errorTitle="Üngültiger B-Note Abzug" error="Der eingebene Abzug ist kleiner als 0 oder größer, als die maximal erreichbare B-Note" sqref="F39:I39 F9:I9 G17:I17 F29:I29 F4:I7 F24:I27 F14:F17 F19:I19 G36:I37 F34:F37">
      <formula1>AND(F39&gt;=0,F39&lt;=$E39)</formula1>
    </dataValidation>
    <dataValidation type="custom" allowBlank="1" showInputMessage="1" showErrorMessage="1" errorTitle="Üngültiger B-Note Abzug" error="Der eingegebene Abzug ist kleiner als 0 oder größer als die maximal erreichbare B-Note" sqref="F23:I23 F13 F18:I18 F3:I3 F33 F28:I28 F8:I8 G13:I16 G33:I35 F38:I38">
      <formula1>AND(F23&gt;=0,F23&lt;=$E23)</formula1>
    </dataValidation>
    <dataValidation errorStyle="warning" type="list" allowBlank="1" showInputMessage="1" showErrorMessage="1" sqref="B4:B9 B14:B19 B24:B29 B34:B39">
      <formula1>Heimturnerinnen</formula1>
    </dataValidation>
  </dataValidations>
  <printOptions horizontalCentered="1"/>
  <pageMargins left="0.7874015748031497" right="0.7874015748031497" top="0.984251968503937" bottom="0.3937007874015748" header="0.31496062992125984" footer="0.1968503937007874"/>
  <pageSetup horizontalDpi="600" verticalDpi="600" orientation="landscape" paperSize="9" scale="80" r:id="rId1"/>
  <headerFooter alignWithMargins="0">
    <oddHeader>&amp;L&amp;"Arial,Fett"&amp;20&amp;A&amp;C&amp;"Arial,Fett"&amp;48 7. Gottlieb-Daimler-Cup 2009</oddHeader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J40"/>
  <sheetViews>
    <sheetView zoomScale="95" zoomScaleNormal="95" zoomScalePageLayoutView="0" workbookViewId="0" topLeftCell="A10">
      <selection activeCell="E32" sqref="E32"/>
    </sheetView>
  </sheetViews>
  <sheetFormatPr defaultColWidth="11.421875" defaultRowHeight="12.75"/>
  <cols>
    <col min="2" max="2" width="29.7109375" style="0" customWidth="1"/>
  </cols>
  <sheetData>
    <row r="1" spans="1:10" ht="21" customHeight="1">
      <c r="A1" s="178" t="s">
        <v>19</v>
      </c>
      <c r="B1" s="178"/>
      <c r="C1" s="76"/>
      <c r="D1" s="76"/>
      <c r="E1" s="76"/>
      <c r="F1" s="76"/>
      <c r="G1" s="76"/>
      <c r="H1" s="76"/>
      <c r="I1" s="76"/>
      <c r="J1" s="74"/>
    </row>
    <row r="2" spans="1:10" ht="21" customHeight="1" thickBot="1">
      <c r="A2" s="30" t="s">
        <v>20</v>
      </c>
      <c r="B2" s="32" t="s">
        <v>15</v>
      </c>
      <c r="C2" s="54" t="s">
        <v>33</v>
      </c>
      <c r="D2" s="54" t="s">
        <v>34</v>
      </c>
      <c r="E2" s="54" t="s">
        <v>1</v>
      </c>
      <c r="F2" s="54" t="s">
        <v>2</v>
      </c>
      <c r="G2" s="54" t="s">
        <v>3</v>
      </c>
      <c r="H2" s="54" t="s">
        <v>4</v>
      </c>
      <c r="I2" s="54" t="s">
        <v>31</v>
      </c>
      <c r="J2" s="54" t="s">
        <v>32</v>
      </c>
    </row>
    <row r="3" spans="1:10" ht="15" customHeight="1" thickBot="1">
      <c r="A3" s="43" t="s">
        <v>14</v>
      </c>
      <c r="B3" s="33"/>
      <c r="C3" s="43"/>
      <c r="D3" s="72">
        <v>10</v>
      </c>
      <c r="E3" s="43"/>
      <c r="F3" s="43"/>
      <c r="G3" s="43"/>
      <c r="H3" s="43"/>
      <c r="I3" s="43"/>
      <c r="J3" s="58">
        <f aca="true" t="shared" si="0" ref="J3:J9">IF(COUNT(E3:H3)=0,"",IF(COUNT(E3:H3)&lt;4,ROUND(C3-I3+(D3-(SUM(E3:H3)/COUNT(E3:H3))),RStellen),ROUND((C3-I3+(D3-((LARGE(E3:H3,2)+LARGE(E3:H3,3))/2))),RStellen)))</f>
      </c>
    </row>
    <row r="4" spans="1:10" ht="15" customHeight="1" thickBot="1">
      <c r="A4" s="63" t="str">
        <f>Liste!C55</f>
        <v>Meister</v>
      </c>
      <c r="B4" s="107" t="str">
        <f>'Manns.'!N5</f>
        <v>-------------</v>
      </c>
      <c r="C4" s="63"/>
      <c r="D4" s="71">
        <v>10</v>
      </c>
      <c r="E4" s="63"/>
      <c r="F4" s="63"/>
      <c r="G4" s="63"/>
      <c r="H4" s="63"/>
      <c r="I4" s="63"/>
      <c r="J4" s="61">
        <f t="shared" si="0"/>
      </c>
    </row>
    <row r="5" spans="1:10" ht="15" customHeight="1" thickBot="1">
      <c r="A5" s="43" t="str">
        <f>Liste!C56</f>
        <v>Meister</v>
      </c>
      <c r="B5" s="33" t="str">
        <f>'Manns.'!N6</f>
        <v>---------------</v>
      </c>
      <c r="C5" s="43"/>
      <c r="D5" s="72">
        <v>10</v>
      </c>
      <c r="E5" s="43"/>
      <c r="F5" s="43"/>
      <c r="G5" s="43"/>
      <c r="H5" s="43"/>
      <c r="I5" s="43"/>
      <c r="J5" s="56">
        <f t="shared" si="0"/>
      </c>
    </row>
    <row r="6" spans="1:10" ht="15" customHeight="1" thickBot="1">
      <c r="A6" s="63" t="str">
        <f>Liste!C57</f>
        <v>Meister</v>
      </c>
      <c r="B6" s="107" t="str">
        <f>'Manns.'!N7</f>
        <v>------------------</v>
      </c>
      <c r="C6" s="63"/>
      <c r="D6" s="71">
        <v>10</v>
      </c>
      <c r="E6" s="63"/>
      <c r="F6" s="63"/>
      <c r="G6" s="63"/>
      <c r="H6" s="63"/>
      <c r="I6" s="63"/>
      <c r="J6" s="61">
        <f t="shared" si="0"/>
      </c>
    </row>
    <row r="7" spans="1:10" ht="15" customHeight="1" thickBot="1">
      <c r="A7" s="43" t="str">
        <f>Liste!C58</f>
        <v>Junioren</v>
      </c>
      <c r="B7" s="33" t="str">
        <f>'Manns.'!N8</f>
        <v>-----------------</v>
      </c>
      <c r="C7" s="43"/>
      <c r="D7" s="43">
        <v>10</v>
      </c>
      <c r="E7" s="43"/>
      <c r="F7" s="43"/>
      <c r="G7" s="43"/>
      <c r="H7" s="43"/>
      <c r="I7" s="43"/>
      <c r="J7" s="56">
        <f t="shared" si="0"/>
      </c>
    </row>
    <row r="8" spans="1:10" ht="15" customHeight="1" thickBot="1">
      <c r="A8" s="63" t="str">
        <f>Liste!C59</f>
        <v>Junioren</v>
      </c>
      <c r="B8" s="107" t="str">
        <f>'Manns.'!N9</f>
        <v>------------------</v>
      </c>
      <c r="C8" s="63"/>
      <c r="D8" s="63">
        <v>10</v>
      </c>
      <c r="E8" s="63"/>
      <c r="F8" s="63"/>
      <c r="G8" s="63"/>
      <c r="H8" s="63"/>
      <c r="I8" s="63"/>
      <c r="J8" s="61">
        <f t="shared" si="0"/>
      </c>
    </row>
    <row r="9" spans="1:10" ht="15" customHeight="1" thickBot="1">
      <c r="A9" s="43" t="str">
        <f>Liste!C60</f>
        <v>Junioren</v>
      </c>
      <c r="B9" s="33" t="str">
        <f>'Manns.'!N10</f>
        <v>---------------------</v>
      </c>
      <c r="C9" s="43"/>
      <c r="D9" s="43">
        <v>10</v>
      </c>
      <c r="E9" s="43"/>
      <c r="F9" s="43"/>
      <c r="G9" s="43"/>
      <c r="H9" s="43"/>
      <c r="I9" s="43"/>
      <c r="J9" s="56">
        <f t="shared" si="0"/>
      </c>
    </row>
    <row r="10" spans="1:10" ht="12.75">
      <c r="A10" s="179"/>
      <c r="B10" s="179"/>
      <c r="C10" s="179"/>
      <c r="D10" s="179"/>
      <c r="E10" s="179"/>
      <c r="F10" s="179"/>
      <c r="G10" s="179"/>
      <c r="H10" s="179"/>
      <c r="I10" s="179"/>
      <c r="J10" s="179"/>
    </row>
    <row r="11" spans="1:10" ht="21" customHeight="1">
      <c r="A11" s="178" t="s">
        <v>5</v>
      </c>
      <c r="B11" s="178"/>
      <c r="C11" s="76"/>
      <c r="D11" s="76"/>
      <c r="E11" s="76"/>
      <c r="F11" s="76"/>
      <c r="G11" s="76"/>
      <c r="H11" s="76"/>
      <c r="I11" s="76"/>
      <c r="J11" s="74"/>
    </row>
    <row r="12" spans="1:10" ht="21" customHeight="1" thickBot="1">
      <c r="A12" s="30" t="s">
        <v>20</v>
      </c>
      <c r="B12" s="32" t="s">
        <v>15</v>
      </c>
      <c r="C12" s="54" t="s">
        <v>33</v>
      </c>
      <c r="D12" s="54" t="s">
        <v>34</v>
      </c>
      <c r="E12" s="54" t="s">
        <v>1</v>
      </c>
      <c r="F12" s="54" t="s">
        <v>2</v>
      </c>
      <c r="G12" s="54" t="s">
        <v>3</v>
      </c>
      <c r="H12" s="54" t="s">
        <v>4</v>
      </c>
      <c r="I12" s="54" t="s">
        <v>31</v>
      </c>
      <c r="J12" s="54" t="s">
        <v>32</v>
      </c>
    </row>
    <row r="13" spans="1:10" ht="15" customHeight="1" thickBot="1">
      <c r="A13" s="43" t="s">
        <v>14</v>
      </c>
      <c r="B13" s="33"/>
      <c r="C13" s="43"/>
      <c r="D13" s="72"/>
      <c r="E13" s="43"/>
      <c r="F13" s="43"/>
      <c r="G13" s="43"/>
      <c r="H13" s="43"/>
      <c r="I13" s="43"/>
      <c r="J13" s="56">
        <f aca="true" t="shared" si="1" ref="J13:J19">IF(COUNT(E13:H13)=0,"",IF(COUNT(E13:H13)&lt;4,ROUND(C13-I13+(D13-(SUM(E13:H13)/COUNT(E13:H13))),RStellen),ROUND((C13-I13+(D13-((LARGE(E13:H13,2)+LARGE(E13:H13,3))/2))),RStellen)))</f>
      </c>
    </row>
    <row r="14" spans="1:10" ht="15" customHeight="1" thickBot="1">
      <c r="A14" s="63" t="str">
        <f>Liste!C55</f>
        <v>Meister</v>
      </c>
      <c r="B14" s="107" t="str">
        <f>'Manns.'!N5</f>
        <v>-------------</v>
      </c>
      <c r="C14" s="63"/>
      <c r="D14" s="63"/>
      <c r="E14" s="63"/>
      <c r="F14" s="63"/>
      <c r="G14" s="63"/>
      <c r="H14" s="63"/>
      <c r="I14" s="63"/>
      <c r="J14" s="61">
        <f t="shared" si="1"/>
      </c>
    </row>
    <row r="15" spans="1:10" ht="15" customHeight="1" thickBot="1">
      <c r="A15" s="43" t="str">
        <f>Liste!C56</f>
        <v>Meister</v>
      </c>
      <c r="B15" s="33" t="str">
        <f>'Manns.'!N6</f>
        <v>---------------</v>
      </c>
      <c r="C15" s="43"/>
      <c r="D15" s="43"/>
      <c r="E15" s="43"/>
      <c r="F15" s="43"/>
      <c r="G15" s="43"/>
      <c r="H15" s="43"/>
      <c r="I15" s="43"/>
      <c r="J15" s="56">
        <f t="shared" si="1"/>
      </c>
    </row>
    <row r="16" spans="1:10" ht="15" customHeight="1" thickBot="1">
      <c r="A16" s="63" t="str">
        <f>Liste!C57</f>
        <v>Meister</v>
      </c>
      <c r="B16" s="107" t="str">
        <f>'Manns.'!N7</f>
        <v>------------------</v>
      </c>
      <c r="C16" s="63"/>
      <c r="D16" s="63"/>
      <c r="E16" s="63"/>
      <c r="F16" s="63"/>
      <c r="G16" s="63"/>
      <c r="H16" s="63"/>
      <c r="I16" s="63"/>
      <c r="J16" s="61">
        <f t="shared" si="1"/>
      </c>
    </row>
    <row r="17" spans="1:10" ht="15" customHeight="1" thickBot="1">
      <c r="A17" s="43" t="str">
        <f>Liste!C58</f>
        <v>Junioren</v>
      </c>
      <c r="B17" s="33" t="str">
        <f>'Manns.'!N8</f>
        <v>-----------------</v>
      </c>
      <c r="C17" s="43"/>
      <c r="D17" s="43"/>
      <c r="E17" s="43"/>
      <c r="F17" s="43"/>
      <c r="G17" s="43"/>
      <c r="H17" s="43"/>
      <c r="I17" s="43"/>
      <c r="J17" s="56">
        <f t="shared" si="1"/>
      </c>
    </row>
    <row r="18" spans="1:10" ht="15" customHeight="1" thickBot="1">
      <c r="A18" s="63" t="str">
        <f>Liste!C59</f>
        <v>Junioren</v>
      </c>
      <c r="B18" s="107" t="str">
        <f>'Manns.'!N9</f>
        <v>------------------</v>
      </c>
      <c r="C18" s="63"/>
      <c r="D18" s="63"/>
      <c r="E18" s="63"/>
      <c r="F18" s="63"/>
      <c r="G18" s="63"/>
      <c r="H18" s="63"/>
      <c r="I18" s="63"/>
      <c r="J18" s="61">
        <f t="shared" si="1"/>
      </c>
    </row>
    <row r="19" spans="1:10" ht="15" customHeight="1" thickBot="1">
      <c r="A19" s="43" t="str">
        <f>Liste!C60</f>
        <v>Junioren</v>
      </c>
      <c r="B19" s="33" t="str">
        <f>'Manns.'!N10</f>
        <v>---------------------</v>
      </c>
      <c r="C19" s="43"/>
      <c r="D19" s="43"/>
      <c r="E19" s="43"/>
      <c r="F19" s="43"/>
      <c r="G19" s="43"/>
      <c r="H19" s="43"/>
      <c r="I19" s="43"/>
      <c r="J19" s="56">
        <f t="shared" si="1"/>
      </c>
    </row>
    <row r="20" spans="1:10" ht="12.75">
      <c r="A20" s="179"/>
      <c r="B20" s="179"/>
      <c r="C20" s="179"/>
      <c r="D20" s="179"/>
      <c r="E20" s="179"/>
      <c r="F20" s="179"/>
      <c r="G20" s="179"/>
      <c r="H20" s="179"/>
      <c r="I20" s="179"/>
      <c r="J20" s="179"/>
    </row>
    <row r="21" spans="1:10" ht="21" customHeight="1">
      <c r="A21" s="178" t="s">
        <v>6</v>
      </c>
      <c r="B21" s="178"/>
      <c r="C21" s="76"/>
      <c r="D21" s="76"/>
      <c r="E21" s="76"/>
      <c r="F21" s="76"/>
      <c r="G21" s="76"/>
      <c r="H21" s="76"/>
      <c r="I21" s="76"/>
      <c r="J21" s="74"/>
    </row>
    <row r="22" spans="1:10" ht="21" customHeight="1" thickBot="1">
      <c r="A22" s="30" t="s">
        <v>20</v>
      </c>
      <c r="B22" s="32" t="s">
        <v>15</v>
      </c>
      <c r="C22" s="54" t="s">
        <v>33</v>
      </c>
      <c r="D22" s="54" t="s">
        <v>34</v>
      </c>
      <c r="E22" s="54" t="s">
        <v>1</v>
      </c>
      <c r="F22" s="54" t="s">
        <v>2</v>
      </c>
      <c r="G22" s="54" t="s">
        <v>3</v>
      </c>
      <c r="H22" s="54" t="s">
        <v>4</v>
      </c>
      <c r="I22" s="54" t="s">
        <v>31</v>
      </c>
      <c r="J22" s="54" t="s">
        <v>32</v>
      </c>
    </row>
    <row r="23" spans="1:10" ht="15" customHeight="1" thickBot="1">
      <c r="A23" s="43" t="s">
        <v>14</v>
      </c>
      <c r="B23" s="33"/>
      <c r="C23" s="43"/>
      <c r="D23" s="72"/>
      <c r="E23" s="43"/>
      <c r="F23" s="43"/>
      <c r="G23" s="43"/>
      <c r="H23" s="43"/>
      <c r="I23" s="43"/>
      <c r="J23" s="56">
        <f aca="true" t="shared" si="2" ref="J23:J29">IF(COUNT(E23:H23)=0,"",IF(COUNT(E23:H23)&lt;4,ROUND(C23-I23+(D23-(SUM(E23:H23)/COUNT(E23:H23))),RStellen),ROUND((C23-I23+(D23-((LARGE(E23:H23,2)+LARGE(E23:H23,3))/2))),RStellen)))</f>
      </c>
    </row>
    <row r="24" spans="1:10" ht="15" customHeight="1" thickBot="1">
      <c r="A24" s="63" t="str">
        <f>Liste!C55</f>
        <v>Meister</v>
      </c>
      <c r="B24" s="107" t="str">
        <f>'Manns.'!N5</f>
        <v>-------------</v>
      </c>
      <c r="C24" s="63"/>
      <c r="D24" s="63"/>
      <c r="E24" s="63"/>
      <c r="F24" s="63"/>
      <c r="G24" s="63"/>
      <c r="H24" s="63"/>
      <c r="I24" s="63"/>
      <c r="J24" s="61">
        <f t="shared" si="2"/>
      </c>
    </row>
    <row r="25" spans="1:10" ht="15" customHeight="1" thickBot="1">
      <c r="A25" s="43" t="str">
        <f>Liste!C56</f>
        <v>Meister</v>
      </c>
      <c r="B25" s="33" t="str">
        <f>'Manns.'!N6</f>
        <v>---------------</v>
      </c>
      <c r="C25" s="43"/>
      <c r="D25" s="43"/>
      <c r="E25" s="43"/>
      <c r="F25" s="43"/>
      <c r="G25" s="43"/>
      <c r="H25" s="43"/>
      <c r="I25" s="43"/>
      <c r="J25" s="56">
        <f t="shared" si="2"/>
      </c>
    </row>
    <row r="26" spans="1:10" ht="15" customHeight="1" thickBot="1">
      <c r="A26" s="63" t="str">
        <f>Liste!C57</f>
        <v>Meister</v>
      </c>
      <c r="B26" s="107" t="str">
        <f>'Manns.'!N7</f>
        <v>------------------</v>
      </c>
      <c r="C26" s="63"/>
      <c r="D26" s="63"/>
      <c r="E26" s="63"/>
      <c r="F26" s="63"/>
      <c r="G26" s="63"/>
      <c r="H26" s="63"/>
      <c r="I26" s="63"/>
      <c r="J26" s="61">
        <f t="shared" si="2"/>
      </c>
    </row>
    <row r="27" spans="1:10" ht="15" customHeight="1" thickBot="1">
      <c r="A27" s="43" t="str">
        <f>Liste!C58</f>
        <v>Junioren</v>
      </c>
      <c r="B27" s="33" t="str">
        <f>'Manns.'!N8</f>
        <v>-----------------</v>
      </c>
      <c r="C27" s="43"/>
      <c r="D27" s="43"/>
      <c r="E27" s="43"/>
      <c r="F27" s="43"/>
      <c r="G27" s="43"/>
      <c r="H27" s="43"/>
      <c r="I27" s="43"/>
      <c r="J27" s="56">
        <f t="shared" si="2"/>
      </c>
    </row>
    <row r="28" spans="1:10" ht="15" customHeight="1" thickBot="1">
      <c r="A28" s="63" t="str">
        <f>Liste!C59</f>
        <v>Junioren</v>
      </c>
      <c r="B28" s="107" t="str">
        <f>'Manns.'!N9</f>
        <v>------------------</v>
      </c>
      <c r="C28" s="63"/>
      <c r="D28" s="63"/>
      <c r="E28" s="63"/>
      <c r="F28" s="63"/>
      <c r="G28" s="63"/>
      <c r="H28" s="63"/>
      <c r="I28" s="63"/>
      <c r="J28" s="61">
        <f t="shared" si="2"/>
      </c>
    </row>
    <row r="29" spans="1:10" ht="15" customHeight="1" thickBot="1">
      <c r="A29" s="43" t="str">
        <f>Liste!C60</f>
        <v>Junioren</v>
      </c>
      <c r="B29" s="33" t="str">
        <f>'Manns.'!N10</f>
        <v>---------------------</v>
      </c>
      <c r="C29" s="43"/>
      <c r="D29" s="43"/>
      <c r="E29" s="43"/>
      <c r="F29" s="43"/>
      <c r="G29" s="43"/>
      <c r="H29" s="43"/>
      <c r="I29" s="43"/>
      <c r="J29" s="56">
        <f t="shared" si="2"/>
      </c>
    </row>
    <row r="30" spans="1:10" ht="12.75">
      <c r="A30" s="179"/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21" customHeight="1">
      <c r="A31" s="178" t="s">
        <v>7</v>
      </c>
      <c r="B31" s="178"/>
      <c r="C31" s="76"/>
      <c r="D31" s="76"/>
      <c r="E31" s="76"/>
      <c r="F31" s="76"/>
      <c r="G31" s="76"/>
      <c r="H31" s="76"/>
      <c r="I31" s="76"/>
      <c r="J31" s="74"/>
    </row>
    <row r="32" spans="1:10" ht="21" customHeight="1" thickBot="1">
      <c r="A32" s="30" t="s">
        <v>20</v>
      </c>
      <c r="B32" s="32" t="s">
        <v>15</v>
      </c>
      <c r="C32" s="54" t="s">
        <v>33</v>
      </c>
      <c r="D32" s="54" t="s">
        <v>34</v>
      </c>
      <c r="E32" s="54" t="s">
        <v>1</v>
      </c>
      <c r="F32" s="54" t="s">
        <v>2</v>
      </c>
      <c r="G32" s="54" t="s">
        <v>3</v>
      </c>
      <c r="H32" s="54" t="s">
        <v>4</v>
      </c>
      <c r="I32" s="54" t="s">
        <v>31</v>
      </c>
      <c r="J32" s="54" t="s">
        <v>32</v>
      </c>
    </row>
    <row r="33" spans="1:10" ht="15" customHeight="1" thickBot="1">
      <c r="A33" s="43" t="s">
        <v>14</v>
      </c>
      <c r="B33" s="33"/>
      <c r="C33" s="43"/>
      <c r="D33" s="72"/>
      <c r="E33" s="43"/>
      <c r="F33" s="43"/>
      <c r="G33" s="43"/>
      <c r="H33" s="43"/>
      <c r="I33" s="43"/>
      <c r="J33" s="56">
        <f aca="true" t="shared" si="3" ref="J33:J39">IF(COUNT(E33:H33)=0,"",IF(COUNT(E33:H33)&lt;4,ROUND(C33-I33+(D33-(SUM(E33:H33)/COUNT(E33:H33))),RStellen),ROUND((C33-I33+(D33-((LARGE(E33:H33,2)+LARGE(E33:H33,3))/2))),RStellen)))</f>
      </c>
    </row>
    <row r="34" spans="1:10" ht="15" customHeight="1" thickBot="1">
      <c r="A34" s="63" t="str">
        <f>Liste!C55</f>
        <v>Meister</v>
      </c>
      <c r="B34" s="107" t="str">
        <f>'Manns.'!N5</f>
        <v>-------------</v>
      </c>
      <c r="C34" s="63"/>
      <c r="D34" s="63"/>
      <c r="E34" s="63"/>
      <c r="F34" s="63"/>
      <c r="G34" s="63"/>
      <c r="H34" s="63"/>
      <c r="I34" s="63"/>
      <c r="J34" s="61">
        <f t="shared" si="3"/>
      </c>
    </row>
    <row r="35" spans="1:10" ht="15" customHeight="1" thickBot="1">
      <c r="A35" s="43" t="str">
        <f>Liste!C56</f>
        <v>Meister</v>
      </c>
      <c r="B35" s="33" t="str">
        <f>'Manns.'!N6</f>
        <v>---------------</v>
      </c>
      <c r="C35" s="43"/>
      <c r="D35" s="43"/>
      <c r="E35" s="43"/>
      <c r="F35" s="43"/>
      <c r="G35" s="43"/>
      <c r="H35" s="43"/>
      <c r="I35" s="43"/>
      <c r="J35" s="56">
        <f t="shared" si="3"/>
      </c>
    </row>
    <row r="36" spans="1:10" ht="15" customHeight="1" thickBot="1">
      <c r="A36" s="63" t="str">
        <f>Liste!C57</f>
        <v>Meister</v>
      </c>
      <c r="B36" s="107" t="str">
        <f>'Manns.'!N7</f>
        <v>------------------</v>
      </c>
      <c r="C36" s="63"/>
      <c r="D36" s="63"/>
      <c r="E36" s="63"/>
      <c r="F36" s="63"/>
      <c r="G36" s="63"/>
      <c r="H36" s="63"/>
      <c r="I36" s="63"/>
      <c r="J36" s="61">
        <f t="shared" si="3"/>
      </c>
    </row>
    <row r="37" spans="1:10" ht="15" customHeight="1" thickBot="1">
      <c r="A37" s="43" t="str">
        <f>Liste!C58</f>
        <v>Junioren</v>
      </c>
      <c r="B37" s="33" t="str">
        <f>'Manns.'!N8</f>
        <v>-----------------</v>
      </c>
      <c r="C37" s="43"/>
      <c r="D37" s="43"/>
      <c r="E37" s="43"/>
      <c r="F37" s="43"/>
      <c r="G37" s="43"/>
      <c r="H37" s="43"/>
      <c r="I37" s="43"/>
      <c r="J37" s="56">
        <f t="shared" si="3"/>
      </c>
    </row>
    <row r="38" spans="1:10" ht="15" customHeight="1" thickBot="1">
      <c r="A38" s="63" t="str">
        <f>Liste!C59</f>
        <v>Junioren</v>
      </c>
      <c r="B38" s="107" t="str">
        <f>'Manns.'!N9</f>
        <v>------------------</v>
      </c>
      <c r="C38" s="63"/>
      <c r="D38" s="63"/>
      <c r="E38" s="63"/>
      <c r="F38" s="63"/>
      <c r="G38" s="63"/>
      <c r="H38" s="63"/>
      <c r="I38" s="63"/>
      <c r="J38" s="61">
        <f t="shared" si="3"/>
      </c>
    </row>
    <row r="39" spans="1:10" ht="15" customHeight="1" thickBot="1">
      <c r="A39" s="43" t="str">
        <f>Liste!C60</f>
        <v>Junioren</v>
      </c>
      <c r="B39" s="33" t="str">
        <f>'Manns.'!N10</f>
        <v>---------------------</v>
      </c>
      <c r="C39" s="43"/>
      <c r="D39" s="43"/>
      <c r="E39" s="43"/>
      <c r="F39" s="43"/>
      <c r="G39" s="43"/>
      <c r="H39" s="43"/>
      <c r="I39" s="43"/>
      <c r="J39" s="56">
        <f t="shared" si="3"/>
      </c>
    </row>
    <row r="40" spans="1:10" ht="12.75">
      <c r="A40" s="179"/>
      <c r="B40" s="179"/>
      <c r="C40" s="179"/>
      <c r="D40" s="179"/>
      <c r="E40" s="179"/>
      <c r="F40" s="179"/>
      <c r="G40" s="179"/>
      <c r="H40" s="179"/>
      <c r="I40" s="179"/>
      <c r="J40" s="179"/>
    </row>
  </sheetData>
  <sheetProtection/>
  <mergeCells count="8">
    <mergeCell ref="A21:B21"/>
    <mergeCell ref="A30:J30"/>
    <mergeCell ref="A31:B31"/>
    <mergeCell ref="A40:J40"/>
    <mergeCell ref="A1:B1"/>
    <mergeCell ref="A10:J10"/>
    <mergeCell ref="A11:B11"/>
    <mergeCell ref="A20:J20"/>
  </mergeCells>
  <dataValidations count="3">
    <dataValidation type="custom" allowBlank="1" showInputMessage="1" showErrorMessage="1" errorTitle="Üngültiger B-Note Abzug" error="Der eingebene Abzug ist kleiner als 0 oder größer, als die maximal erreichbare B-Note" sqref="F24:H26 E4:H9 E24:E27 E39 F38:H39 F36:H36 E34:E37 E29:H29 F16:H19 E14:E17 E19">
      <formula1>AND(F24&gt;=0,F24&lt;=$D24)</formula1>
    </dataValidation>
    <dataValidation type="custom" allowBlank="1" showInputMessage="1" showErrorMessage="1" errorTitle="Üngültiger B-Note Abzug" error="Der eingegebene Abzug ist kleiner als 0 oder größer als die maximal erreichbare B-Note" sqref="E23:H23 E3:H3 E28 F33:H35 E33 E38 F13:H15 E13 E18">
      <formula1>AND(E23&gt;=0,E23&lt;=$D23)</formula1>
    </dataValidation>
    <dataValidation errorStyle="warning" type="list" allowBlank="1" showInputMessage="1" showErrorMessage="1" sqref="B24:B29 B14:B19 B4:B9 B34:B39">
      <formula1>Heimturnerinnen</formula1>
    </dataValidation>
  </dataValidations>
  <printOptions horizontalCentered="1"/>
  <pageMargins left="0.7086614173228347" right="0.7086614173228347" top="0.984251968503937" bottom="0.3937007874015748" header="0.31496062992125984" footer="0.1968503937007874"/>
  <pageSetup horizontalDpi="600" verticalDpi="600" orientation="landscape" paperSize="9" scale="80" r:id="rId1"/>
  <headerFooter alignWithMargins="0">
    <oddHeader>&amp;L&amp;"Arial,Fett"&amp;20&amp;A&amp;C&amp;"Arial,Fett"&amp;48 7. Gottlieb-Daimler-Cup 2009</oddHeader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40"/>
  <sheetViews>
    <sheetView zoomScale="95" zoomScaleNormal="95" zoomScalePageLayoutView="0" workbookViewId="0" topLeftCell="A1">
      <selection activeCell="E39" sqref="E39"/>
    </sheetView>
  </sheetViews>
  <sheetFormatPr defaultColWidth="11.421875" defaultRowHeight="12.75"/>
  <cols>
    <col min="2" max="2" width="29.7109375" style="0" customWidth="1"/>
  </cols>
  <sheetData>
    <row r="1" spans="1:10" ht="21" customHeight="1">
      <c r="A1" s="178" t="s">
        <v>19</v>
      </c>
      <c r="B1" s="178"/>
      <c r="C1" s="76"/>
      <c r="D1" s="76"/>
      <c r="E1" s="76"/>
      <c r="F1" s="76"/>
      <c r="G1" s="76"/>
      <c r="H1" s="76"/>
      <c r="I1" s="76"/>
      <c r="J1" s="74"/>
    </row>
    <row r="2" spans="1:10" ht="21" customHeight="1" thickBot="1">
      <c r="A2" s="30" t="s">
        <v>20</v>
      </c>
      <c r="B2" s="32" t="s">
        <v>15</v>
      </c>
      <c r="C2" s="54" t="s">
        <v>33</v>
      </c>
      <c r="D2" s="54" t="s">
        <v>34</v>
      </c>
      <c r="E2" s="54" t="s">
        <v>1</v>
      </c>
      <c r="F2" s="54" t="s">
        <v>2</v>
      </c>
      <c r="G2" s="54" t="s">
        <v>3</v>
      </c>
      <c r="H2" s="54" t="s">
        <v>4</v>
      </c>
      <c r="I2" s="54" t="s">
        <v>31</v>
      </c>
      <c r="J2" s="54" t="s">
        <v>32</v>
      </c>
    </row>
    <row r="3" spans="1:10" ht="15" customHeight="1" thickBot="1">
      <c r="A3" s="43" t="s">
        <v>14</v>
      </c>
      <c r="B3" s="33"/>
      <c r="C3" s="43"/>
      <c r="D3" s="72">
        <v>10</v>
      </c>
      <c r="E3" s="43"/>
      <c r="F3" s="43"/>
      <c r="G3" s="43"/>
      <c r="H3" s="43"/>
      <c r="I3" s="43"/>
      <c r="J3" s="58">
        <f aca="true" t="shared" si="0" ref="J3:J9">IF(COUNT(E3:H3)=0,"",IF(COUNT(E3:H3)&lt;4,ROUND(C3-I3+(D3-(SUM(E3:H3)/COUNT(E3:H3))),RStellen),ROUND((C3-I3+(D3-((LARGE(E3:H3,2)+LARGE(E3:H3,3))/2))),RStellen)))</f>
      </c>
    </row>
    <row r="4" spans="1:10" ht="15" customHeight="1" thickBot="1">
      <c r="A4" s="63" t="str">
        <f>Liste!C55</f>
        <v>Meister</v>
      </c>
      <c r="B4" s="107" t="str">
        <f>'Manns.'!O5</f>
        <v>-------------</v>
      </c>
      <c r="C4" s="63"/>
      <c r="D4" s="71">
        <v>10</v>
      </c>
      <c r="E4" s="63"/>
      <c r="F4" s="63"/>
      <c r="G4" s="63"/>
      <c r="H4" s="63"/>
      <c r="I4" s="63"/>
      <c r="J4" s="61">
        <f t="shared" si="0"/>
      </c>
    </row>
    <row r="5" spans="1:10" ht="15" customHeight="1" thickBot="1">
      <c r="A5" s="43" t="str">
        <f>Liste!C56</f>
        <v>Meister</v>
      </c>
      <c r="B5" s="33" t="str">
        <f>'Manns.'!O6</f>
        <v>----------------</v>
      </c>
      <c r="C5" s="43"/>
      <c r="D5" s="72">
        <v>10</v>
      </c>
      <c r="E5" s="43"/>
      <c r="F5" s="43"/>
      <c r="G5" s="43"/>
      <c r="H5" s="43"/>
      <c r="I5" s="43"/>
      <c r="J5" s="56">
        <f t="shared" si="0"/>
      </c>
    </row>
    <row r="6" spans="1:10" ht="15" customHeight="1" thickBot="1">
      <c r="A6" s="63" t="str">
        <f>Liste!C57</f>
        <v>Meister</v>
      </c>
      <c r="B6" s="107" t="str">
        <f>'Manns.'!O7</f>
        <v>----------------</v>
      </c>
      <c r="C6" s="63"/>
      <c r="D6" s="71">
        <v>10</v>
      </c>
      <c r="E6" s="63"/>
      <c r="F6" s="63"/>
      <c r="G6" s="63"/>
      <c r="H6" s="63"/>
      <c r="I6" s="63"/>
      <c r="J6" s="61">
        <f t="shared" si="0"/>
      </c>
    </row>
    <row r="7" spans="1:10" ht="15" customHeight="1" thickBot="1">
      <c r="A7" s="43" t="str">
        <f>Liste!C58</f>
        <v>Junioren</v>
      </c>
      <c r="B7" s="33" t="str">
        <f>'Manns.'!O8</f>
        <v>----------------</v>
      </c>
      <c r="C7" s="43"/>
      <c r="D7" s="43">
        <v>10</v>
      </c>
      <c r="E7" s="43"/>
      <c r="F7" s="43"/>
      <c r="G7" s="43"/>
      <c r="H7" s="43"/>
      <c r="I7" s="43"/>
      <c r="J7" s="56">
        <f t="shared" si="0"/>
      </c>
    </row>
    <row r="8" spans="1:10" ht="15" customHeight="1" thickBot="1">
      <c r="A8" s="63" t="str">
        <f>Liste!C59</f>
        <v>Junioren</v>
      </c>
      <c r="B8" s="107" t="str">
        <f>'Manns.'!O9</f>
        <v>----------------</v>
      </c>
      <c r="C8" s="63"/>
      <c r="D8" s="63">
        <v>10</v>
      </c>
      <c r="E8" s="63"/>
      <c r="F8" s="63"/>
      <c r="G8" s="63"/>
      <c r="H8" s="63"/>
      <c r="I8" s="63"/>
      <c r="J8" s="61">
        <f t="shared" si="0"/>
      </c>
    </row>
    <row r="9" spans="1:10" ht="15" customHeight="1" thickBot="1">
      <c r="A9" s="43" t="str">
        <f>Liste!C60</f>
        <v>Junioren</v>
      </c>
      <c r="B9" s="33" t="str">
        <f>'Manns.'!O10</f>
        <v>----------------</v>
      </c>
      <c r="C9" s="43"/>
      <c r="D9" s="43">
        <v>10</v>
      </c>
      <c r="E9" s="43"/>
      <c r="F9" s="43"/>
      <c r="G9" s="43"/>
      <c r="H9" s="43"/>
      <c r="I9" s="43"/>
      <c r="J9" s="56">
        <f t="shared" si="0"/>
      </c>
    </row>
    <row r="10" spans="1:10" ht="12.75">
      <c r="A10" s="179"/>
      <c r="B10" s="179"/>
      <c r="C10" s="179"/>
      <c r="D10" s="179"/>
      <c r="E10" s="179"/>
      <c r="F10" s="179"/>
      <c r="G10" s="179"/>
      <c r="H10" s="179"/>
      <c r="I10" s="179"/>
      <c r="J10" s="179"/>
    </row>
    <row r="11" spans="1:10" ht="21" customHeight="1">
      <c r="A11" s="178" t="s">
        <v>5</v>
      </c>
      <c r="B11" s="178"/>
      <c r="C11" s="76"/>
      <c r="D11" s="76"/>
      <c r="E11" s="76"/>
      <c r="F11" s="76"/>
      <c r="G11" s="76"/>
      <c r="H11" s="76"/>
      <c r="I11" s="76"/>
      <c r="J11" s="74"/>
    </row>
    <row r="12" spans="1:10" ht="21" customHeight="1" thickBot="1">
      <c r="A12" s="30" t="s">
        <v>20</v>
      </c>
      <c r="B12" s="32" t="s">
        <v>15</v>
      </c>
      <c r="C12" s="54" t="s">
        <v>33</v>
      </c>
      <c r="D12" s="54" t="s">
        <v>34</v>
      </c>
      <c r="E12" s="54" t="s">
        <v>1</v>
      </c>
      <c r="F12" s="54" t="s">
        <v>2</v>
      </c>
      <c r="G12" s="54" t="s">
        <v>3</v>
      </c>
      <c r="H12" s="54" t="s">
        <v>4</v>
      </c>
      <c r="I12" s="54" t="s">
        <v>31</v>
      </c>
      <c r="J12" s="54" t="s">
        <v>32</v>
      </c>
    </row>
    <row r="13" spans="1:10" ht="15" customHeight="1" thickBot="1">
      <c r="A13" s="43" t="s">
        <v>14</v>
      </c>
      <c r="B13" s="33"/>
      <c r="C13" s="43"/>
      <c r="D13" s="72"/>
      <c r="E13" s="43"/>
      <c r="F13" s="43"/>
      <c r="G13" s="43"/>
      <c r="H13" s="43"/>
      <c r="I13" s="43"/>
      <c r="J13" s="56">
        <f aca="true" t="shared" si="1" ref="J13:J19">IF(COUNT(E13:H13)=0,"",IF(COUNT(E13:H13)&lt;4,ROUND(C13-I13+(D13-(SUM(E13:H13)/COUNT(E13:H13))),RStellen),ROUND((C13-I13+(D13-((LARGE(E13:H13,2)+LARGE(E13:H13,3))/2))),RStellen)))</f>
      </c>
    </row>
    <row r="14" spans="1:10" ht="15" customHeight="1" thickBot="1">
      <c r="A14" s="63" t="str">
        <f>Liste!C55</f>
        <v>Meister</v>
      </c>
      <c r="B14" s="107" t="str">
        <f>'Manns.'!O5</f>
        <v>-------------</v>
      </c>
      <c r="C14" s="63"/>
      <c r="D14" s="63"/>
      <c r="E14" s="63"/>
      <c r="F14" s="63"/>
      <c r="G14" s="63"/>
      <c r="H14" s="63"/>
      <c r="I14" s="63"/>
      <c r="J14" s="61">
        <f t="shared" si="1"/>
      </c>
    </row>
    <row r="15" spans="1:10" ht="15" customHeight="1" thickBot="1">
      <c r="A15" s="43" t="str">
        <f>Liste!C56</f>
        <v>Meister</v>
      </c>
      <c r="B15" s="33" t="str">
        <f>'Manns.'!O6</f>
        <v>----------------</v>
      </c>
      <c r="C15" s="43"/>
      <c r="D15" s="43"/>
      <c r="E15" s="43"/>
      <c r="F15" s="43"/>
      <c r="G15" s="43"/>
      <c r="H15" s="43"/>
      <c r="I15" s="43"/>
      <c r="J15" s="56">
        <f t="shared" si="1"/>
      </c>
    </row>
    <row r="16" spans="1:10" ht="15" customHeight="1" thickBot="1">
      <c r="A16" s="63" t="str">
        <f>Liste!C57</f>
        <v>Meister</v>
      </c>
      <c r="B16" s="107" t="str">
        <f>'Manns.'!O7</f>
        <v>----------------</v>
      </c>
      <c r="C16" s="63"/>
      <c r="D16" s="63"/>
      <c r="E16" s="63"/>
      <c r="F16" s="63"/>
      <c r="G16" s="63"/>
      <c r="H16" s="63"/>
      <c r="I16" s="63"/>
      <c r="J16" s="61">
        <f t="shared" si="1"/>
      </c>
    </row>
    <row r="17" spans="1:10" ht="15" customHeight="1" thickBot="1">
      <c r="A17" s="43" t="str">
        <f>Liste!C58</f>
        <v>Junioren</v>
      </c>
      <c r="B17" s="33" t="str">
        <f>'Manns.'!O8</f>
        <v>----------------</v>
      </c>
      <c r="C17" s="43"/>
      <c r="D17" s="43"/>
      <c r="E17" s="43"/>
      <c r="F17" s="43"/>
      <c r="G17" s="43"/>
      <c r="H17" s="43"/>
      <c r="I17" s="43"/>
      <c r="J17" s="56">
        <f t="shared" si="1"/>
      </c>
    </row>
    <row r="18" spans="1:10" ht="15" customHeight="1" thickBot="1">
      <c r="A18" s="63" t="str">
        <f>Liste!C59</f>
        <v>Junioren</v>
      </c>
      <c r="B18" s="107" t="str">
        <f>'Manns.'!O9</f>
        <v>----------------</v>
      </c>
      <c r="C18" s="63"/>
      <c r="D18" s="63"/>
      <c r="E18" s="63"/>
      <c r="F18" s="63"/>
      <c r="G18" s="63"/>
      <c r="H18" s="63"/>
      <c r="I18" s="63"/>
      <c r="J18" s="61">
        <f t="shared" si="1"/>
      </c>
    </row>
    <row r="19" spans="1:10" ht="15" customHeight="1" thickBot="1">
      <c r="A19" s="43" t="str">
        <f>Liste!C60</f>
        <v>Junioren</v>
      </c>
      <c r="B19" s="33" t="str">
        <f>'Manns.'!O10</f>
        <v>----------------</v>
      </c>
      <c r="C19" s="43"/>
      <c r="D19" s="43"/>
      <c r="E19" s="43"/>
      <c r="F19" s="43"/>
      <c r="G19" s="43"/>
      <c r="H19" s="43"/>
      <c r="I19" s="43"/>
      <c r="J19" s="56">
        <f t="shared" si="1"/>
      </c>
    </row>
    <row r="20" spans="1:10" ht="12.75">
      <c r="A20" s="179"/>
      <c r="B20" s="179"/>
      <c r="C20" s="179"/>
      <c r="D20" s="179"/>
      <c r="E20" s="179"/>
      <c r="F20" s="179"/>
      <c r="G20" s="179"/>
      <c r="H20" s="179"/>
      <c r="I20" s="179"/>
      <c r="J20" s="179"/>
    </row>
    <row r="21" spans="1:10" ht="21" customHeight="1">
      <c r="A21" s="178" t="s">
        <v>6</v>
      </c>
      <c r="B21" s="178"/>
      <c r="C21" s="76"/>
      <c r="D21" s="76"/>
      <c r="E21" s="76"/>
      <c r="F21" s="76"/>
      <c r="G21" s="76"/>
      <c r="H21" s="76"/>
      <c r="I21" s="76"/>
      <c r="J21" s="74"/>
    </row>
    <row r="22" spans="1:10" ht="21" customHeight="1" thickBot="1">
      <c r="A22" s="30" t="s">
        <v>20</v>
      </c>
      <c r="B22" s="32" t="s">
        <v>15</v>
      </c>
      <c r="C22" s="54" t="s">
        <v>33</v>
      </c>
      <c r="D22" s="54" t="s">
        <v>34</v>
      </c>
      <c r="E22" s="54" t="s">
        <v>1</v>
      </c>
      <c r="F22" s="54" t="s">
        <v>2</v>
      </c>
      <c r="G22" s="54" t="s">
        <v>3</v>
      </c>
      <c r="H22" s="54" t="s">
        <v>4</v>
      </c>
      <c r="I22" s="54" t="s">
        <v>31</v>
      </c>
      <c r="J22" s="54" t="s">
        <v>32</v>
      </c>
    </row>
    <row r="23" spans="1:10" ht="15" customHeight="1" thickBot="1">
      <c r="A23" s="43" t="s">
        <v>14</v>
      </c>
      <c r="B23" s="33"/>
      <c r="C23" s="43"/>
      <c r="D23" s="72"/>
      <c r="E23" s="43"/>
      <c r="F23" s="43"/>
      <c r="G23" s="43"/>
      <c r="H23" s="43"/>
      <c r="I23" s="43"/>
      <c r="J23" s="56">
        <f aca="true" t="shared" si="2" ref="J23:J29">IF(COUNT(E23:H23)=0,"",IF(COUNT(E23:H23)&lt;4,ROUND(C23-I23+(D23-(SUM(E23:H23)/COUNT(E23:H23))),RStellen),ROUND((C23-I23+(D23-((LARGE(E23:H23,2)+LARGE(E23:H23,3))/2))),RStellen)))</f>
      </c>
    </row>
    <row r="24" spans="1:10" ht="15" customHeight="1" thickBot="1">
      <c r="A24" s="63" t="str">
        <f>Liste!C55</f>
        <v>Meister</v>
      </c>
      <c r="B24" s="107" t="str">
        <f>'Manns.'!O5</f>
        <v>-------------</v>
      </c>
      <c r="C24" s="63"/>
      <c r="D24" s="63"/>
      <c r="E24" s="63"/>
      <c r="F24" s="63"/>
      <c r="G24" s="63"/>
      <c r="H24" s="63"/>
      <c r="I24" s="63"/>
      <c r="J24" s="61">
        <f t="shared" si="2"/>
      </c>
    </row>
    <row r="25" spans="1:10" ht="15" customHeight="1" thickBot="1">
      <c r="A25" s="43" t="str">
        <f>Liste!C56</f>
        <v>Meister</v>
      </c>
      <c r="B25" s="33" t="str">
        <f>'Manns.'!O6</f>
        <v>----------------</v>
      </c>
      <c r="C25" s="43"/>
      <c r="D25" s="43"/>
      <c r="E25" s="43"/>
      <c r="F25" s="43"/>
      <c r="G25" s="43"/>
      <c r="H25" s="43"/>
      <c r="I25" s="43"/>
      <c r="J25" s="56">
        <f t="shared" si="2"/>
      </c>
    </row>
    <row r="26" spans="1:10" ht="15" customHeight="1" thickBot="1">
      <c r="A26" s="63" t="str">
        <f>Liste!C57</f>
        <v>Meister</v>
      </c>
      <c r="B26" s="107" t="str">
        <f>'Manns.'!O7</f>
        <v>----------------</v>
      </c>
      <c r="C26" s="63"/>
      <c r="D26" s="63"/>
      <c r="E26" s="63"/>
      <c r="F26" s="63"/>
      <c r="G26" s="63"/>
      <c r="H26" s="63"/>
      <c r="I26" s="63"/>
      <c r="J26" s="61">
        <f t="shared" si="2"/>
      </c>
    </row>
    <row r="27" spans="1:10" ht="15" customHeight="1" thickBot="1">
      <c r="A27" s="43" t="str">
        <f>Liste!C58</f>
        <v>Junioren</v>
      </c>
      <c r="B27" s="33" t="str">
        <f>'Manns.'!O8</f>
        <v>----------------</v>
      </c>
      <c r="C27" s="43"/>
      <c r="D27" s="43"/>
      <c r="E27" s="43"/>
      <c r="F27" s="43"/>
      <c r="G27" s="43"/>
      <c r="H27" s="43"/>
      <c r="I27" s="43"/>
      <c r="J27" s="56">
        <f t="shared" si="2"/>
      </c>
    </row>
    <row r="28" spans="1:10" ht="15" customHeight="1" thickBot="1">
      <c r="A28" s="63" t="str">
        <f>Liste!C59</f>
        <v>Junioren</v>
      </c>
      <c r="B28" s="107" t="str">
        <f>'Manns.'!O9</f>
        <v>----------------</v>
      </c>
      <c r="C28" s="63"/>
      <c r="D28" s="63"/>
      <c r="E28" s="63"/>
      <c r="F28" s="63"/>
      <c r="G28" s="63"/>
      <c r="H28" s="63"/>
      <c r="I28" s="63"/>
      <c r="J28" s="61">
        <f t="shared" si="2"/>
      </c>
    </row>
    <row r="29" spans="1:10" ht="15" customHeight="1" thickBot="1">
      <c r="A29" s="43" t="str">
        <f>Liste!C60</f>
        <v>Junioren</v>
      </c>
      <c r="B29" s="33" t="str">
        <f>'Manns.'!O10</f>
        <v>----------------</v>
      </c>
      <c r="C29" s="43"/>
      <c r="D29" s="43"/>
      <c r="E29" s="43"/>
      <c r="F29" s="43"/>
      <c r="G29" s="43"/>
      <c r="H29" s="43"/>
      <c r="I29" s="43"/>
      <c r="J29" s="56">
        <f t="shared" si="2"/>
      </c>
    </row>
    <row r="30" spans="1:10" ht="12.75">
      <c r="A30" s="179"/>
      <c r="B30" s="179"/>
      <c r="C30" s="179"/>
      <c r="D30" s="179"/>
      <c r="E30" s="179"/>
      <c r="F30" s="179"/>
      <c r="G30" s="179"/>
      <c r="H30" s="179"/>
      <c r="I30" s="179"/>
      <c r="J30" s="179"/>
    </row>
    <row r="31" spans="1:10" ht="21" customHeight="1">
      <c r="A31" s="178" t="s">
        <v>7</v>
      </c>
      <c r="B31" s="178"/>
      <c r="C31" s="76"/>
      <c r="D31" s="76"/>
      <c r="E31" s="76"/>
      <c r="F31" s="76"/>
      <c r="G31" s="76"/>
      <c r="H31" s="76"/>
      <c r="I31" s="76"/>
      <c r="J31" s="74"/>
    </row>
    <row r="32" spans="1:10" ht="21" customHeight="1" thickBot="1">
      <c r="A32" s="30" t="s">
        <v>20</v>
      </c>
      <c r="B32" s="32" t="s">
        <v>15</v>
      </c>
      <c r="C32" s="54" t="s">
        <v>33</v>
      </c>
      <c r="D32" s="54" t="s">
        <v>34</v>
      </c>
      <c r="E32" s="54" t="s">
        <v>1</v>
      </c>
      <c r="F32" s="54" t="s">
        <v>2</v>
      </c>
      <c r="G32" s="54" t="s">
        <v>3</v>
      </c>
      <c r="H32" s="54" t="s">
        <v>4</v>
      </c>
      <c r="I32" s="54" t="s">
        <v>31</v>
      </c>
      <c r="J32" s="54" t="s">
        <v>32</v>
      </c>
    </row>
    <row r="33" spans="1:10" ht="15" customHeight="1" thickBot="1">
      <c r="A33" s="43" t="s">
        <v>14</v>
      </c>
      <c r="B33" s="33"/>
      <c r="C33" s="43"/>
      <c r="D33" s="72"/>
      <c r="E33" s="43"/>
      <c r="F33" s="43"/>
      <c r="G33" s="43"/>
      <c r="H33" s="43"/>
      <c r="I33" s="43"/>
      <c r="J33" s="56">
        <f aca="true" t="shared" si="3" ref="J33:J39">IF(COUNT(E33:H33)=0,"",IF(COUNT(E33:H33)&lt;4,ROUND(C33-I33+(D33-(SUM(E33:H33)/COUNT(E33:H33))),RStellen),ROUND((C33-I33+(D33-((LARGE(E33:H33,2)+LARGE(E33:H33,3))/2))),RStellen)))</f>
      </c>
    </row>
    <row r="34" spans="1:10" ht="15" customHeight="1" thickBot="1">
      <c r="A34" s="63" t="str">
        <f>Liste!C55</f>
        <v>Meister</v>
      </c>
      <c r="B34" s="107" t="str">
        <f>'Manns.'!O5</f>
        <v>-------------</v>
      </c>
      <c r="C34" s="63"/>
      <c r="D34" s="63"/>
      <c r="E34" s="63"/>
      <c r="F34" s="63"/>
      <c r="G34" s="63"/>
      <c r="H34" s="63"/>
      <c r="I34" s="63"/>
      <c r="J34" s="61">
        <f t="shared" si="3"/>
      </c>
    </row>
    <row r="35" spans="1:10" ht="15" customHeight="1" thickBot="1">
      <c r="A35" s="43" t="str">
        <f>Liste!C56</f>
        <v>Meister</v>
      </c>
      <c r="B35" s="33" t="str">
        <f>'Manns.'!O6</f>
        <v>----------------</v>
      </c>
      <c r="C35" s="43"/>
      <c r="D35" s="43"/>
      <c r="E35" s="43"/>
      <c r="F35" s="43"/>
      <c r="G35" s="43"/>
      <c r="H35" s="43"/>
      <c r="I35" s="43"/>
      <c r="J35" s="56">
        <f t="shared" si="3"/>
      </c>
    </row>
    <row r="36" spans="1:10" ht="15" customHeight="1" thickBot="1">
      <c r="A36" s="63" t="str">
        <f>Liste!C57</f>
        <v>Meister</v>
      </c>
      <c r="B36" s="107" t="str">
        <f>'Manns.'!O7</f>
        <v>----------------</v>
      </c>
      <c r="C36" s="63"/>
      <c r="D36" s="63"/>
      <c r="E36" s="63"/>
      <c r="F36" s="63"/>
      <c r="G36" s="63"/>
      <c r="H36" s="63"/>
      <c r="I36" s="63"/>
      <c r="J36" s="61">
        <f t="shared" si="3"/>
      </c>
    </row>
    <row r="37" spans="1:10" ht="15" customHeight="1" thickBot="1">
      <c r="A37" s="43" t="str">
        <f>Liste!C58</f>
        <v>Junioren</v>
      </c>
      <c r="B37" s="33" t="str">
        <f>'Manns.'!O8</f>
        <v>----------------</v>
      </c>
      <c r="C37" s="43"/>
      <c r="D37" s="43"/>
      <c r="E37" s="43"/>
      <c r="F37" s="43"/>
      <c r="G37" s="43"/>
      <c r="H37" s="43"/>
      <c r="I37" s="43"/>
      <c r="J37" s="56">
        <f t="shared" si="3"/>
      </c>
    </row>
    <row r="38" spans="1:10" ht="15" customHeight="1" thickBot="1">
      <c r="A38" s="63" t="str">
        <f>Liste!C59</f>
        <v>Junioren</v>
      </c>
      <c r="B38" s="107" t="str">
        <f>'Manns.'!O9</f>
        <v>----------------</v>
      </c>
      <c r="C38" s="63"/>
      <c r="D38" s="63"/>
      <c r="E38" s="63"/>
      <c r="F38" s="63"/>
      <c r="G38" s="63"/>
      <c r="H38" s="63"/>
      <c r="I38" s="63"/>
      <c r="J38" s="61">
        <f t="shared" si="3"/>
      </c>
    </row>
    <row r="39" spans="1:10" ht="15" customHeight="1" thickBot="1">
      <c r="A39" s="43" t="str">
        <f>Liste!C60</f>
        <v>Junioren</v>
      </c>
      <c r="B39" s="33" t="str">
        <f>'Manns.'!O10</f>
        <v>----------------</v>
      </c>
      <c r="C39" s="43"/>
      <c r="D39" s="43"/>
      <c r="E39" s="43"/>
      <c r="F39" s="43"/>
      <c r="G39" s="43"/>
      <c r="H39" s="43"/>
      <c r="I39" s="43"/>
      <c r="J39" s="56">
        <f t="shared" si="3"/>
      </c>
    </row>
    <row r="40" spans="1:10" ht="12.75">
      <c r="A40" s="179"/>
      <c r="B40" s="179"/>
      <c r="C40" s="179"/>
      <c r="D40" s="179"/>
      <c r="E40" s="179"/>
      <c r="F40" s="179"/>
      <c r="G40" s="179"/>
      <c r="H40" s="179"/>
      <c r="I40" s="179"/>
      <c r="J40" s="179"/>
    </row>
  </sheetData>
  <sheetProtection/>
  <mergeCells count="8">
    <mergeCell ref="A21:B21"/>
    <mergeCell ref="A30:J30"/>
    <mergeCell ref="A31:B31"/>
    <mergeCell ref="A40:J40"/>
    <mergeCell ref="A1:B1"/>
    <mergeCell ref="A10:J10"/>
    <mergeCell ref="A11:B11"/>
    <mergeCell ref="A20:J20"/>
  </mergeCells>
  <dataValidations count="3">
    <dataValidation type="custom" allowBlank="1" showInputMessage="1" showErrorMessage="1" errorTitle="Üngültiger B-Note Abzug" error="Der eingebene Abzug ist kleiner als 0 oder größer, als die maximal erreichbare B-Note" sqref="F24:H26 E4:H9 E24:E27 E39 F38:H39 F36:H36 E34:E37 E29:H29 F16:H19 E14:E17 E19">
      <formula1>AND(F24&gt;=0,F24&lt;=$D24)</formula1>
    </dataValidation>
    <dataValidation type="custom" allowBlank="1" showInputMessage="1" showErrorMessage="1" errorTitle="Üngültiger B-Note Abzug" error="Der eingegebene Abzug ist kleiner als 0 oder größer als die maximal erreichbare B-Note" sqref="E23:H23 E3:H3 E28 F33:H35 E33 E38 F13:H15 E13 E18">
      <formula1>AND(E23&gt;=0,E23&lt;=$D23)</formula1>
    </dataValidation>
    <dataValidation errorStyle="warning" type="list" allowBlank="1" showInputMessage="1" showErrorMessage="1" sqref="B4:B9 B24:B29 B14:B19 B34:B39">
      <formula1>Heimturnerinnen</formula1>
    </dataValidation>
  </dataValidations>
  <printOptions horizontalCentered="1"/>
  <pageMargins left="0.7086614173228347" right="0.7086614173228347" top="0.984251968503937" bottom="0.3937007874015748" header="0.31496062992125984" footer="0.1968503937007874"/>
  <pageSetup horizontalDpi="600" verticalDpi="600" orientation="landscape" paperSize="9" scale="80" r:id="rId1"/>
  <headerFooter alignWithMargins="0">
    <oddHeader>&amp;L&amp;"Arial,Fett"&amp;20&amp;A&amp;C&amp;"Arial,Fett"&amp;48 7. Gottlieb-Daimler-Cup 2009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8" sqref="D8"/>
    </sheetView>
  </sheetViews>
  <sheetFormatPr defaultColWidth="11.421875" defaultRowHeight="12.75"/>
  <cols>
    <col min="1" max="1" width="8.7109375" style="0" customWidth="1"/>
    <col min="2" max="2" width="29.7109375" style="0" customWidth="1"/>
    <col min="3" max="3" width="11.421875" style="0" hidden="1" customWidth="1"/>
    <col min="4" max="5" width="7.7109375" style="0" customWidth="1"/>
    <col min="6" max="10" width="7.7109375" style="6" customWidth="1"/>
    <col min="11" max="11" width="14.7109375" style="7" customWidth="1"/>
  </cols>
  <sheetData>
    <row r="1" spans="1:11" ht="21" customHeight="1">
      <c r="A1" s="178" t="s">
        <v>19</v>
      </c>
      <c r="B1" s="178"/>
      <c r="C1" s="36"/>
      <c r="D1" s="76"/>
      <c r="E1" s="76"/>
      <c r="F1" s="76"/>
      <c r="G1" s="76"/>
      <c r="H1" s="76"/>
      <c r="I1" s="76"/>
      <c r="J1" s="76"/>
      <c r="K1" s="74"/>
    </row>
    <row r="2" spans="1:11" ht="21" customHeight="1" thickBot="1">
      <c r="A2" s="30" t="s">
        <v>20</v>
      </c>
      <c r="B2" s="32" t="s">
        <v>15</v>
      </c>
      <c r="C2" s="23"/>
      <c r="D2" s="54" t="s">
        <v>33</v>
      </c>
      <c r="E2" s="54" t="s">
        <v>34</v>
      </c>
      <c r="F2" s="54" t="s">
        <v>1</v>
      </c>
      <c r="G2" s="54" t="s">
        <v>2</v>
      </c>
      <c r="H2" s="54" t="s">
        <v>3</v>
      </c>
      <c r="I2" s="54" t="s">
        <v>4</v>
      </c>
      <c r="J2" s="54" t="s">
        <v>31</v>
      </c>
      <c r="K2" s="54" t="s">
        <v>32</v>
      </c>
    </row>
    <row r="3" spans="1:11" ht="15" customHeight="1" thickBot="1">
      <c r="A3" s="52" t="s">
        <v>14</v>
      </c>
      <c r="B3" s="73" t="s">
        <v>37</v>
      </c>
      <c r="C3" s="9"/>
      <c r="D3" s="43"/>
      <c r="E3" s="43"/>
      <c r="F3" s="43"/>
      <c r="G3" s="43"/>
      <c r="H3" s="43"/>
      <c r="I3" s="43"/>
      <c r="J3" s="43"/>
      <c r="K3" s="56">
        <f aca="true" t="shared" si="0" ref="K3:K9">IF(COUNT(F3:I3)=0,"",IF(COUNT(F3:I3)&lt;4,ROUND(D3-J3+(E3-(SUM(F3:I3)/COUNT(F3:I3))),RStellen),ROUND((D3-J3+(E3-((LARGE(F3:I3,2)+LARGE(F3:I3,3))/2))),RStellen)))</f>
      </c>
    </row>
    <row r="4" spans="1:11" ht="15" customHeight="1" thickBot="1">
      <c r="A4" s="44" t="str">
        <f>Liste!C5</f>
        <v>Meister</v>
      </c>
      <c r="B4" s="92" t="str">
        <f>'Manns.'!C5</f>
        <v>-----------------</v>
      </c>
      <c r="C4" s="9"/>
      <c r="D4" s="44"/>
      <c r="E4" s="70">
        <v>10</v>
      </c>
      <c r="F4" s="63"/>
      <c r="G4" s="63"/>
      <c r="H4" s="63"/>
      <c r="I4" s="63"/>
      <c r="J4" s="44"/>
      <c r="K4" s="57">
        <f t="shared" si="0"/>
      </c>
    </row>
    <row r="5" spans="1:11" ht="15" customHeight="1" thickBot="1">
      <c r="A5" s="43" t="str">
        <f>Liste!C6</f>
        <v>Meister</v>
      </c>
      <c r="B5" s="92" t="str">
        <f>'Manns.'!C6</f>
        <v>----------------</v>
      </c>
      <c r="C5" s="9"/>
      <c r="D5" s="43"/>
      <c r="E5" s="43">
        <v>10</v>
      </c>
      <c r="F5" s="43"/>
      <c r="G5" s="43"/>
      <c r="H5" s="43"/>
      <c r="I5" s="43"/>
      <c r="J5" s="43"/>
      <c r="K5" s="56">
        <f t="shared" si="0"/>
      </c>
    </row>
    <row r="6" spans="1:11" ht="15" customHeight="1" thickBot="1">
      <c r="A6" s="44" t="str">
        <f>Liste!C7</f>
        <v>Meister</v>
      </c>
      <c r="B6" s="92" t="str">
        <f>'Manns.'!C7</f>
        <v>----------------</v>
      </c>
      <c r="C6" s="9"/>
      <c r="D6" s="44"/>
      <c r="E6" s="44">
        <v>10</v>
      </c>
      <c r="F6" s="44"/>
      <c r="G6" s="44"/>
      <c r="H6" s="44"/>
      <c r="I6" s="44"/>
      <c r="J6" s="44"/>
      <c r="K6" s="61">
        <f t="shared" si="0"/>
      </c>
    </row>
    <row r="7" spans="1:11" ht="15" customHeight="1" thickBot="1">
      <c r="A7" s="43" t="str">
        <f>Liste!C8</f>
        <v>Junioren</v>
      </c>
      <c r="B7" s="92" t="str">
        <f>'Manns.'!C8</f>
        <v>Isabelle Amacker</v>
      </c>
      <c r="C7" s="9"/>
      <c r="D7" s="43">
        <v>2.4</v>
      </c>
      <c r="E7" s="43">
        <v>10</v>
      </c>
      <c r="F7" s="43">
        <v>1.7</v>
      </c>
      <c r="G7" s="43">
        <v>1.6</v>
      </c>
      <c r="H7" s="43"/>
      <c r="I7" s="43"/>
      <c r="J7" s="43"/>
      <c r="K7" s="56">
        <f t="shared" si="0"/>
        <v>10.75</v>
      </c>
    </row>
    <row r="8" spans="1:11" ht="15" customHeight="1" thickBot="1">
      <c r="A8" s="44" t="str">
        <f>Liste!C9</f>
        <v>Junioren</v>
      </c>
      <c r="B8" s="92" t="str">
        <f>'Manns.'!C9</f>
        <v>Nadine Schulz</v>
      </c>
      <c r="C8" s="45"/>
      <c r="D8" s="63">
        <v>4.2</v>
      </c>
      <c r="E8" s="71">
        <v>10</v>
      </c>
      <c r="F8" s="63">
        <v>1.8</v>
      </c>
      <c r="G8" s="63">
        <v>1.8</v>
      </c>
      <c r="H8" s="63"/>
      <c r="I8" s="63"/>
      <c r="J8" s="63"/>
      <c r="K8" s="61">
        <f t="shared" si="0"/>
        <v>12.4</v>
      </c>
    </row>
    <row r="9" spans="1:11" ht="15" customHeight="1" thickBot="1">
      <c r="A9" s="43" t="str">
        <f>Liste!C10</f>
        <v>Junioren</v>
      </c>
      <c r="B9" s="92" t="str">
        <f>'Manns.'!C10</f>
        <v>Rahel Amaker</v>
      </c>
      <c r="C9" s="9"/>
      <c r="D9" s="43">
        <v>4.2</v>
      </c>
      <c r="E9" s="43">
        <v>10</v>
      </c>
      <c r="F9" s="43">
        <v>2</v>
      </c>
      <c r="G9" s="43">
        <v>2.1</v>
      </c>
      <c r="H9" s="43"/>
      <c r="I9" s="43"/>
      <c r="J9" s="43"/>
      <c r="K9" s="56">
        <f t="shared" si="0"/>
        <v>12.15</v>
      </c>
    </row>
    <row r="10" spans="1:11" ht="12.7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</row>
    <row r="11" spans="1:11" ht="21" customHeight="1">
      <c r="A11" s="178" t="s">
        <v>5</v>
      </c>
      <c r="B11" s="178"/>
      <c r="C11" s="36"/>
      <c r="D11" s="76"/>
      <c r="E11" s="76"/>
      <c r="F11" s="76"/>
      <c r="G11" s="76"/>
      <c r="H11" s="76"/>
      <c r="I11" s="76"/>
      <c r="J11" s="76"/>
      <c r="K11" s="74"/>
    </row>
    <row r="12" spans="1:11" ht="21" customHeight="1" thickBot="1">
      <c r="A12" s="30" t="s">
        <v>20</v>
      </c>
      <c r="B12" s="32" t="s">
        <v>15</v>
      </c>
      <c r="C12" s="23"/>
      <c r="D12" s="54" t="s">
        <v>33</v>
      </c>
      <c r="E12" s="54" t="s">
        <v>34</v>
      </c>
      <c r="F12" s="54" t="s">
        <v>1</v>
      </c>
      <c r="G12" s="54" t="s">
        <v>2</v>
      </c>
      <c r="H12" s="54" t="s">
        <v>3</v>
      </c>
      <c r="I12" s="54" t="s">
        <v>4</v>
      </c>
      <c r="J12" s="54" t="s">
        <v>31</v>
      </c>
      <c r="K12" s="54" t="s">
        <v>32</v>
      </c>
    </row>
    <row r="13" spans="1:11" ht="15" customHeight="1" thickBot="1">
      <c r="A13" s="52" t="s">
        <v>14</v>
      </c>
      <c r="B13" s="73" t="s">
        <v>42</v>
      </c>
      <c r="C13" s="9"/>
      <c r="D13" s="51"/>
      <c r="E13" s="43"/>
      <c r="F13" s="51"/>
      <c r="G13" s="51"/>
      <c r="H13" s="51"/>
      <c r="I13" s="51"/>
      <c r="J13" s="51"/>
      <c r="K13" s="56">
        <f aca="true" t="shared" si="1" ref="K13:K19">IF(COUNT(F13:I13)=0,"",IF(COUNT(F13:I13)&lt;4,ROUND(D13-J13+(E13-(SUM(F13:I13)/COUNT(F13:I13))),RStellen),ROUND((D13-J13+(E13-((LARGE(F13:I13,2)+LARGE(F13:I13,3))/2))),RStellen)))</f>
      </c>
    </row>
    <row r="14" spans="1:11" ht="15" customHeight="1" thickBot="1">
      <c r="A14" s="44" t="str">
        <f>Liste!C5</f>
        <v>Meister</v>
      </c>
      <c r="B14" s="92" t="str">
        <f>'Manns.'!C5</f>
        <v>-----------------</v>
      </c>
      <c r="C14" s="9"/>
      <c r="D14" s="44"/>
      <c r="E14" s="70"/>
      <c r="F14" s="44"/>
      <c r="G14" s="44"/>
      <c r="H14" s="44"/>
      <c r="I14" s="44"/>
      <c r="J14" s="44"/>
      <c r="K14" s="61">
        <f t="shared" si="1"/>
      </c>
    </row>
    <row r="15" spans="1:11" ht="15" customHeight="1" thickBot="1">
      <c r="A15" s="43" t="str">
        <f>Liste!C6</f>
        <v>Meister</v>
      </c>
      <c r="B15" s="92" t="str">
        <f>'Manns.'!C6</f>
        <v>----------------</v>
      </c>
      <c r="C15" s="9"/>
      <c r="D15" s="43"/>
      <c r="E15" s="72"/>
      <c r="F15" s="43"/>
      <c r="G15" s="43"/>
      <c r="H15" s="43"/>
      <c r="I15" s="43"/>
      <c r="J15" s="43"/>
      <c r="K15" s="56">
        <f t="shared" si="1"/>
      </c>
    </row>
    <row r="16" spans="1:11" ht="15" customHeight="1" thickBot="1">
      <c r="A16" s="44" t="str">
        <f>Liste!C7</f>
        <v>Meister</v>
      </c>
      <c r="B16" s="92" t="str">
        <f>'Manns.'!C7</f>
        <v>----------------</v>
      </c>
      <c r="C16" s="9"/>
      <c r="D16" s="44"/>
      <c r="E16" s="70"/>
      <c r="F16" s="44"/>
      <c r="G16" s="44"/>
      <c r="H16" s="44"/>
      <c r="I16" s="44"/>
      <c r="J16" s="44"/>
      <c r="K16" s="61">
        <f t="shared" si="1"/>
      </c>
    </row>
    <row r="17" spans="1:11" ht="15" customHeight="1" thickBot="1">
      <c r="A17" s="43" t="str">
        <f>Liste!C8</f>
        <v>Junioren</v>
      </c>
      <c r="B17" s="92" t="str">
        <f>'Manns.'!C8</f>
        <v>Isabelle Amacker</v>
      </c>
      <c r="C17" s="9"/>
      <c r="D17" s="43">
        <v>2.5</v>
      </c>
      <c r="E17" s="72">
        <v>10</v>
      </c>
      <c r="F17" s="43">
        <v>3.4</v>
      </c>
      <c r="G17" s="43">
        <v>4.2</v>
      </c>
      <c r="H17" s="43">
        <v>3.4</v>
      </c>
      <c r="I17" s="43">
        <v>3.9</v>
      </c>
      <c r="J17" s="43"/>
      <c r="K17" s="56">
        <f t="shared" si="1"/>
        <v>8.85</v>
      </c>
    </row>
    <row r="18" spans="1:11" ht="15" customHeight="1" thickBot="1">
      <c r="A18" s="44" t="str">
        <f>Liste!C9</f>
        <v>Junioren</v>
      </c>
      <c r="B18" s="92" t="str">
        <f>'Manns.'!C9</f>
        <v>Nadine Schulz</v>
      </c>
      <c r="C18" s="45"/>
      <c r="D18" s="63">
        <v>2.3</v>
      </c>
      <c r="E18" s="71">
        <v>10</v>
      </c>
      <c r="F18" s="63">
        <v>1.8</v>
      </c>
      <c r="G18" s="63">
        <v>1.8</v>
      </c>
      <c r="H18" s="63">
        <v>2.4</v>
      </c>
      <c r="I18" s="63">
        <v>2.3</v>
      </c>
      <c r="J18" s="63"/>
      <c r="K18" s="61">
        <f t="shared" si="1"/>
        <v>10.25</v>
      </c>
    </row>
    <row r="19" spans="1:11" ht="15" customHeight="1" thickBot="1">
      <c r="A19" s="43" t="str">
        <f>Liste!C10</f>
        <v>Junioren</v>
      </c>
      <c r="B19" s="92" t="str">
        <f>'Manns.'!C10</f>
        <v>Rahel Amaker</v>
      </c>
      <c r="C19" s="9"/>
      <c r="D19" s="43">
        <v>1.7</v>
      </c>
      <c r="E19" s="72">
        <v>10</v>
      </c>
      <c r="F19" s="43">
        <v>2.3</v>
      </c>
      <c r="G19" s="43">
        <v>2.8</v>
      </c>
      <c r="H19" s="43">
        <v>2.2</v>
      </c>
      <c r="I19" s="43">
        <v>2.8</v>
      </c>
      <c r="J19" s="43"/>
      <c r="K19" s="56">
        <f t="shared" si="1"/>
        <v>9.15</v>
      </c>
    </row>
    <row r="20" spans="1:11" ht="12.75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</row>
    <row r="21" spans="1:11" ht="21" customHeight="1">
      <c r="A21" s="178" t="s">
        <v>6</v>
      </c>
      <c r="B21" s="178"/>
      <c r="C21" s="36"/>
      <c r="D21" s="76"/>
      <c r="E21" s="76"/>
      <c r="F21" s="76"/>
      <c r="G21" s="76"/>
      <c r="H21" s="76"/>
      <c r="I21" s="76"/>
      <c r="J21" s="76"/>
      <c r="K21" s="74"/>
    </row>
    <row r="22" spans="1:11" ht="21" customHeight="1" thickBot="1">
      <c r="A22" s="30" t="s">
        <v>20</v>
      </c>
      <c r="B22" s="32" t="s">
        <v>15</v>
      </c>
      <c r="C22" s="23"/>
      <c r="D22" s="54" t="s">
        <v>33</v>
      </c>
      <c r="E22" s="54" t="s">
        <v>34</v>
      </c>
      <c r="F22" s="54" t="s">
        <v>1</v>
      </c>
      <c r="G22" s="54" t="s">
        <v>2</v>
      </c>
      <c r="H22" s="54" t="s">
        <v>3</v>
      </c>
      <c r="I22" s="54" t="s">
        <v>4</v>
      </c>
      <c r="J22" s="54" t="s">
        <v>31</v>
      </c>
      <c r="K22" s="54" t="s">
        <v>32</v>
      </c>
    </row>
    <row r="23" spans="1:11" ht="15" customHeight="1" thickBot="1">
      <c r="A23" s="52" t="s">
        <v>14</v>
      </c>
      <c r="B23" s="73" t="s">
        <v>40</v>
      </c>
      <c r="C23" s="9"/>
      <c r="D23" s="51"/>
      <c r="E23" s="43"/>
      <c r="F23" s="51"/>
      <c r="G23" s="51"/>
      <c r="H23" s="51"/>
      <c r="I23" s="51"/>
      <c r="J23" s="51"/>
      <c r="K23" s="56">
        <f aca="true" t="shared" si="2" ref="K23:K29">IF(COUNT(F23:I23)=0,"",IF(COUNT(F23:I23)&lt;4,ROUND(D23-J23+(E23-(SUM(F23:I23)/COUNT(F23:I23))),RStellen),ROUND((D23-J23+(E23-((LARGE(F23:I23,2)+LARGE(F23:I23,3))/2))),RStellen)))</f>
      </c>
    </row>
    <row r="24" spans="1:11" ht="15" customHeight="1" thickBot="1">
      <c r="A24" s="44" t="str">
        <f>Liste!C5</f>
        <v>Meister</v>
      </c>
      <c r="B24" s="92" t="str">
        <f>'Manns.'!C5</f>
        <v>-----------------</v>
      </c>
      <c r="C24" s="9"/>
      <c r="D24" s="44"/>
      <c r="E24" s="70"/>
      <c r="F24" s="63"/>
      <c r="G24" s="63"/>
      <c r="H24" s="63"/>
      <c r="I24" s="63"/>
      <c r="J24" s="44"/>
      <c r="K24" s="61">
        <f t="shared" si="2"/>
      </c>
    </row>
    <row r="25" spans="1:11" ht="15" customHeight="1" thickBot="1">
      <c r="A25" s="43" t="str">
        <f>Liste!C6</f>
        <v>Meister</v>
      </c>
      <c r="B25" s="92" t="str">
        <f>'Manns.'!C6</f>
        <v>----------------</v>
      </c>
      <c r="C25" s="9"/>
      <c r="D25" s="43"/>
      <c r="E25" s="72"/>
      <c r="F25" s="43"/>
      <c r="G25" s="43"/>
      <c r="H25" s="43"/>
      <c r="I25" s="43"/>
      <c r="J25" s="43"/>
      <c r="K25" s="56">
        <f t="shared" si="2"/>
      </c>
    </row>
    <row r="26" spans="1:11" ht="15" customHeight="1" thickBot="1">
      <c r="A26" s="44" t="str">
        <f>Liste!C7</f>
        <v>Meister</v>
      </c>
      <c r="B26" s="92" t="str">
        <f>'Manns.'!C7</f>
        <v>----------------</v>
      </c>
      <c r="C26" s="9"/>
      <c r="D26" s="44"/>
      <c r="E26" s="70"/>
      <c r="F26" s="44"/>
      <c r="G26" s="44"/>
      <c r="H26" s="44"/>
      <c r="I26" s="44"/>
      <c r="J26" s="44"/>
      <c r="K26" s="61">
        <f t="shared" si="2"/>
      </c>
    </row>
    <row r="27" spans="1:11" ht="15" customHeight="1" thickBot="1">
      <c r="A27" s="43" t="str">
        <f>Liste!C8</f>
        <v>Junioren</v>
      </c>
      <c r="B27" s="92" t="str">
        <f>'Manns.'!C8</f>
        <v>Isabelle Amacker</v>
      </c>
      <c r="C27" s="9"/>
      <c r="D27" s="43">
        <v>5.1</v>
      </c>
      <c r="E27" s="43">
        <v>10</v>
      </c>
      <c r="F27" s="43">
        <v>4.4</v>
      </c>
      <c r="G27" s="43">
        <v>4.8</v>
      </c>
      <c r="H27" s="43">
        <v>4.9</v>
      </c>
      <c r="I27" s="43">
        <v>4</v>
      </c>
      <c r="J27" s="43"/>
      <c r="K27" s="56">
        <f t="shared" si="2"/>
        <v>10.5</v>
      </c>
    </row>
    <row r="28" spans="1:11" ht="15" customHeight="1" thickBot="1">
      <c r="A28" s="44" t="str">
        <f>Liste!C9</f>
        <v>Junioren</v>
      </c>
      <c r="B28" s="92" t="str">
        <f>'Manns.'!C9</f>
        <v>Nadine Schulz</v>
      </c>
      <c r="C28" s="45"/>
      <c r="D28" s="63">
        <v>4.2</v>
      </c>
      <c r="E28" s="71">
        <v>10</v>
      </c>
      <c r="F28" s="63">
        <v>2.7</v>
      </c>
      <c r="G28" s="63">
        <v>3.1</v>
      </c>
      <c r="H28" s="63">
        <v>2.9</v>
      </c>
      <c r="I28" s="63">
        <v>2.6</v>
      </c>
      <c r="J28" s="63"/>
      <c r="K28" s="61">
        <f t="shared" si="2"/>
        <v>11.4</v>
      </c>
    </row>
    <row r="29" spans="1:11" ht="15" customHeight="1" thickBot="1">
      <c r="A29" s="43" t="str">
        <f>Liste!C10</f>
        <v>Junioren</v>
      </c>
      <c r="B29" s="92" t="str">
        <f>'Manns.'!C10</f>
        <v>Rahel Amaker</v>
      </c>
      <c r="C29" s="9"/>
      <c r="D29" s="43">
        <v>4.4</v>
      </c>
      <c r="E29" s="43">
        <v>10</v>
      </c>
      <c r="F29" s="43">
        <v>2.3</v>
      </c>
      <c r="G29" s="43">
        <v>2.4</v>
      </c>
      <c r="H29" s="43">
        <v>2.2</v>
      </c>
      <c r="I29" s="43">
        <v>1.7</v>
      </c>
      <c r="J29" s="43"/>
      <c r="K29" s="56">
        <f t="shared" si="2"/>
        <v>12.15</v>
      </c>
    </row>
    <row r="30" spans="1:11" ht="12.7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</row>
    <row r="31" spans="1:11" ht="21" customHeight="1">
      <c r="A31" s="178" t="s">
        <v>7</v>
      </c>
      <c r="B31" s="178"/>
      <c r="C31" s="36"/>
      <c r="D31" s="76"/>
      <c r="E31" s="76"/>
      <c r="F31" s="76"/>
      <c r="G31" s="76"/>
      <c r="H31" s="76"/>
      <c r="I31" s="76"/>
      <c r="J31" s="76"/>
      <c r="K31" s="74"/>
    </row>
    <row r="32" spans="1:11" ht="21" customHeight="1" thickBot="1">
      <c r="A32" s="30" t="s">
        <v>20</v>
      </c>
      <c r="B32" s="32" t="s">
        <v>15</v>
      </c>
      <c r="C32" s="23"/>
      <c r="D32" s="54" t="s">
        <v>33</v>
      </c>
      <c r="E32" s="54" t="s">
        <v>34</v>
      </c>
      <c r="F32" s="54" t="s">
        <v>1</v>
      </c>
      <c r="G32" s="54" t="s">
        <v>2</v>
      </c>
      <c r="H32" s="54" t="s">
        <v>3</v>
      </c>
      <c r="I32" s="54" t="s">
        <v>4</v>
      </c>
      <c r="J32" s="54" t="s">
        <v>31</v>
      </c>
      <c r="K32" s="54" t="s">
        <v>32</v>
      </c>
    </row>
    <row r="33" spans="1:11" ht="15" customHeight="1" thickBot="1">
      <c r="A33" s="52" t="s">
        <v>14</v>
      </c>
      <c r="B33" s="73" t="s">
        <v>36</v>
      </c>
      <c r="C33" s="9"/>
      <c r="D33" s="51"/>
      <c r="E33" s="43"/>
      <c r="F33" s="51"/>
      <c r="G33" s="51"/>
      <c r="H33" s="51"/>
      <c r="I33" s="51"/>
      <c r="J33" s="51"/>
      <c r="K33" s="56">
        <f aca="true" t="shared" si="3" ref="K33:K39">IF(COUNT(F33:I33)=0,"",IF(COUNT(F33:I33)&lt;4,ROUND(D33-J33+(E33-(SUM(F33:I33)/COUNT(F33:I33))),RStellen),ROUND((D33-J33+(E33-((LARGE(F33:I33,2)+LARGE(F33:I33,3))/2))),RStellen)))</f>
      </c>
    </row>
    <row r="34" spans="1:11" ht="15" customHeight="1" thickBot="1">
      <c r="A34" s="44" t="str">
        <f>Liste!C5</f>
        <v>Meister</v>
      </c>
      <c r="B34" s="92" t="str">
        <f>'Manns.'!C5</f>
        <v>-----------------</v>
      </c>
      <c r="C34" s="9"/>
      <c r="D34" s="44"/>
      <c r="E34" s="70"/>
      <c r="F34" s="63"/>
      <c r="G34" s="63"/>
      <c r="H34" s="63"/>
      <c r="I34" s="63"/>
      <c r="J34" s="44"/>
      <c r="K34" s="61">
        <f t="shared" si="3"/>
      </c>
    </row>
    <row r="35" spans="1:11" ht="15" customHeight="1" thickBot="1">
      <c r="A35" s="43" t="str">
        <f>Liste!C6</f>
        <v>Meister</v>
      </c>
      <c r="B35" s="92" t="str">
        <f>'Manns.'!C6</f>
        <v>----------------</v>
      </c>
      <c r="C35" s="9"/>
      <c r="D35" s="43"/>
      <c r="E35" s="72"/>
      <c r="F35" s="43"/>
      <c r="G35" s="43"/>
      <c r="H35" s="43"/>
      <c r="I35" s="43"/>
      <c r="J35" s="43"/>
      <c r="K35" s="56">
        <f t="shared" si="3"/>
      </c>
    </row>
    <row r="36" spans="1:11" ht="15" customHeight="1" thickBot="1">
      <c r="A36" s="44" t="str">
        <f>Liste!C7</f>
        <v>Meister</v>
      </c>
      <c r="B36" s="92" t="str">
        <f>'Manns.'!C7</f>
        <v>----------------</v>
      </c>
      <c r="C36" s="9"/>
      <c r="D36" s="44"/>
      <c r="E36" s="70"/>
      <c r="F36" s="63"/>
      <c r="G36" s="63"/>
      <c r="H36" s="63"/>
      <c r="I36" s="63"/>
      <c r="J36" s="63"/>
      <c r="K36" s="61">
        <f t="shared" si="3"/>
      </c>
    </row>
    <row r="37" spans="1:11" ht="15" customHeight="1" thickBot="1">
      <c r="A37" s="43" t="str">
        <f>Liste!C8</f>
        <v>Junioren</v>
      </c>
      <c r="B37" s="92" t="str">
        <f>'Manns.'!C8</f>
        <v>Isabelle Amacker</v>
      </c>
      <c r="C37" s="9"/>
      <c r="D37" s="43">
        <v>4.9</v>
      </c>
      <c r="E37" s="43">
        <v>10</v>
      </c>
      <c r="F37" s="43">
        <v>4.1</v>
      </c>
      <c r="G37" s="43">
        <v>4.1</v>
      </c>
      <c r="H37" s="43">
        <v>4.6</v>
      </c>
      <c r="I37" s="43">
        <v>4.7</v>
      </c>
      <c r="J37" s="43"/>
      <c r="K37" s="56">
        <f t="shared" si="3"/>
        <v>10.55</v>
      </c>
    </row>
    <row r="38" spans="1:11" ht="15" customHeight="1" thickBot="1">
      <c r="A38" s="44" t="str">
        <f>Liste!C9</f>
        <v>Junioren</v>
      </c>
      <c r="B38" s="92" t="str">
        <f>'Manns.'!C9</f>
        <v>Nadine Schulz</v>
      </c>
      <c r="C38" s="45"/>
      <c r="D38" s="63">
        <v>4.2</v>
      </c>
      <c r="E38" s="71">
        <v>10</v>
      </c>
      <c r="F38" s="63">
        <v>1.9</v>
      </c>
      <c r="G38" s="63">
        <v>1.9</v>
      </c>
      <c r="H38" s="63">
        <v>1.9</v>
      </c>
      <c r="I38" s="63">
        <v>1.8</v>
      </c>
      <c r="J38" s="63"/>
      <c r="K38" s="61">
        <f t="shared" si="3"/>
        <v>12.3</v>
      </c>
    </row>
    <row r="39" spans="1:11" ht="15" customHeight="1" thickBot="1">
      <c r="A39" s="43" t="str">
        <f>Liste!C10</f>
        <v>Junioren</v>
      </c>
      <c r="B39" s="92" t="str">
        <f>'Manns.'!C10</f>
        <v>Rahel Amaker</v>
      </c>
      <c r="C39" s="9"/>
      <c r="D39" s="43">
        <v>4.1</v>
      </c>
      <c r="E39" s="43">
        <v>10</v>
      </c>
      <c r="F39" s="43">
        <v>2.1</v>
      </c>
      <c r="G39" s="43">
        <v>2</v>
      </c>
      <c r="H39" s="43">
        <v>2.2</v>
      </c>
      <c r="I39" s="43">
        <v>2.2</v>
      </c>
      <c r="J39" s="43"/>
      <c r="K39" s="56">
        <f t="shared" si="3"/>
        <v>11.95</v>
      </c>
    </row>
    <row r="40" spans="1:11" ht="12.7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</row>
  </sheetData>
  <sheetProtection/>
  <mergeCells count="8">
    <mergeCell ref="A30:K30"/>
    <mergeCell ref="A31:B31"/>
    <mergeCell ref="A40:K40"/>
    <mergeCell ref="A1:B1"/>
    <mergeCell ref="A10:K10"/>
    <mergeCell ref="A11:B11"/>
    <mergeCell ref="A20:K20"/>
    <mergeCell ref="A21:B21"/>
  </mergeCells>
  <dataValidations count="2">
    <dataValidation type="custom" allowBlank="1" showInputMessage="1" showErrorMessage="1" errorTitle="Üngültiger B-Note Abzug" error="Der eingebene Abzug ist kleiner als 0 oder größer, als die maximal erreichbare B-Note" sqref="F35:J37 F25:I27 F39:I39 F29:I29 F4:I9 F14:I16">
      <formula1>AND(F35&gt;=0,F35&lt;=$E35)</formula1>
    </dataValidation>
    <dataValidation type="custom" allowBlank="1" showInputMessage="1" showErrorMessage="1" errorTitle="Üngültiger B-Note Abzug" error="Der eingegebene Abzug ist kleiner als 0 oder größer als die maximal erreichbare B-Note" sqref="F28:I28 F3:I3 F17:I19 F13:I13 F23:I24 F38:I38 F33:I34">
      <formula1>AND(F28&gt;=0,F28&lt;=$E28)</formula1>
    </dataValidation>
  </dataValidations>
  <printOptions horizontalCentered="1" verticalCentered="1"/>
  <pageMargins left="0.7874015748031497" right="0.5905511811023623" top="0.984251968503937" bottom="0.3937007874015748" header="0.31496062992125984" footer="0.1968503937007874"/>
  <pageSetup horizontalDpi="600" verticalDpi="600" orientation="landscape" paperSize="9" scale="77" r:id="rId1"/>
  <headerFooter alignWithMargins="0">
    <oddHeader>&amp;L&amp;"Arial,Fett"&amp;20&amp;A&amp;C&amp;48 7. Gottlieb-Daimler-Cup 2009</oddHeader>
    <oddFooter>&amp;C&amp;A</oddFooter>
  </headerFooter>
  <rowBreaks count="1" manualBreakCount="1">
    <brk id="40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43" sqref="E43"/>
    </sheetView>
  </sheetViews>
  <sheetFormatPr defaultColWidth="11.421875" defaultRowHeight="12.75"/>
  <cols>
    <col min="1" max="1" width="8.7109375" style="0" customWidth="1"/>
    <col min="2" max="2" width="29.7109375" style="0" customWidth="1"/>
    <col min="3" max="3" width="0" style="0" hidden="1" customWidth="1"/>
    <col min="4" max="10" width="7.7109375" style="0" customWidth="1"/>
    <col min="11" max="11" width="14.7109375" style="0" customWidth="1"/>
  </cols>
  <sheetData>
    <row r="1" spans="1:11" ht="21" customHeight="1">
      <c r="A1" s="178" t="s">
        <v>19</v>
      </c>
      <c r="B1" s="178"/>
      <c r="C1" s="36"/>
      <c r="D1" s="76"/>
      <c r="E1" s="76"/>
      <c r="F1" s="76"/>
      <c r="G1" s="76"/>
      <c r="H1" s="76"/>
      <c r="I1" s="76"/>
      <c r="J1" s="76"/>
      <c r="K1" s="74"/>
    </row>
    <row r="2" spans="1:11" ht="21" customHeight="1" thickBot="1">
      <c r="A2" s="30" t="s">
        <v>20</v>
      </c>
      <c r="B2" s="32" t="s">
        <v>15</v>
      </c>
      <c r="C2" s="23"/>
      <c r="D2" s="54" t="s">
        <v>33</v>
      </c>
      <c r="E2" s="54" t="s">
        <v>34</v>
      </c>
      <c r="F2" s="54" t="s">
        <v>1</v>
      </c>
      <c r="G2" s="54" t="s">
        <v>2</v>
      </c>
      <c r="H2" s="54" t="s">
        <v>3</v>
      </c>
      <c r="I2" s="54" t="s">
        <v>4</v>
      </c>
      <c r="J2" s="54" t="s">
        <v>31</v>
      </c>
      <c r="K2" s="54" t="s">
        <v>32</v>
      </c>
    </row>
    <row r="3" spans="1:11" ht="15" customHeight="1" thickBot="1">
      <c r="A3" s="43" t="s">
        <v>14</v>
      </c>
      <c r="B3" s="33"/>
      <c r="C3" s="23"/>
      <c r="D3" s="39"/>
      <c r="E3" s="40"/>
      <c r="F3" s="39"/>
      <c r="G3" s="39"/>
      <c r="H3" s="39"/>
      <c r="I3" s="39"/>
      <c r="J3" s="39"/>
      <c r="K3" s="58">
        <f aca="true" t="shared" si="0" ref="K3:K9">IF(COUNT(F3:I3)=0,"",IF(COUNT(F3:I3)&lt;4,ROUND(D3-J3+(E3-(SUM(F3:I3)/COUNT(F3:I3))),RStellen),ROUND((D3-J3+(E3-((LARGE(F3:I3,2)+LARGE(F3:I3,3))/2))),RStellen)))</f>
      </c>
    </row>
    <row r="4" spans="1:11" ht="15" customHeight="1" thickBot="1">
      <c r="A4" s="44" t="str">
        <f>Liste!C25</f>
        <v>Meister</v>
      </c>
      <c r="B4" s="66" t="str">
        <f>('Manns.'!E5)</f>
        <v>Veronika Veisová</v>
      </c>
      <c r="C4" s="9"/>
      <c r="D4" s="41">
        <v>4.2</v>
      </c>
      <c r="E4" s="42">
        <v>10</v>
      </c>
      <c r="F4" s="41">
        <v>1.7</v>
      </c>
      <c r="G4" s="41">
        <v>1.9</v>
      </c>
      <c r="H4" s="41"/>
      <c r="I4" s="41"/>
      <c r="J4" s="41"/>
      <c r="K4" s="57">
        <f t="shared" si="0"/>
        <v>12.4</v>
      </c>
    </row>
    <row r="5" spans="1:11" ht="15" customHeight="1" thickBot="1">
      <c r="A5" s="43" t="str">
        <f>Liste!C26</f>
        <v>Meister</v>
      </c>
      <c r="B5" s="65" t="str">
        <f>('Manns.'!E6)</f>
        <v>------------</v>
      </c>
      <c r="C5" s="9"/>
      <c r="D5" s="39"/>
      <c r="E5" s="40">
        <v>10</v>
      </c>
      <c r="F5" s="39"/>
      <c r="G5" s="39"/>
      <c r="H5" s="39"/>
      <c r="I5" s="39"/>
      <c r="J5" s="39"/>
      <c r="K5" s="56">
        <f t="shared" si="0"/>
      </c>
    </row>
    <row r="6" spans="1:11" ht="15" customHeight="1" thickBot="1">
      <c r="A6" s="44" t="str">
        <f>Liste!C27</f>
        <v>Meister</v>
      </c>
      <c r="B6" s="66" t="str">
        <f>('Manns.'!E7)</f>
        <v>-------------</v>
      </c>
      <c r="C6" s="9"/>
      <c r="D6" s="41"/>
      <c r="E6" s="42">
        <v>10</v>
      </c>
      <c r="F6" s="41"/>
      <c r="G6" s="41"/>
      <c r="H6" s="41"/>
      <c r="I6" s="41"/>
      <c r="J6" s="41"/>
      <c r="K6" s="57">
        <f t="shared" si="0"/>
      </c>
    </row>
    <row r="7" spans="1:11" ht="15" customHeight="1" thickBot="1">
      <c r="A7" s="43" t="str">
        <f>Liste!C28</f>
        <v>Junioren</v>
      </c>
      <c r="B7" s="65" t="str">
        <f>('Manns.'!E8)</f>
        <v>Veronika Baresová</v>
      </c>
      <c r="C7" s="9"/>
      <c r="D7" s="43">
        <v>4.4</v>
      </c>
      <c r="E7" s="43">
        <v>10</v>
      </c>
      <c r="F7" s="43">
        <v>1.3</v>
      </c>
      <c r="G7" s="43">
        <v>1.4</v>
      </c>
      <c r="H7" s="43"/>
      <c r="I7" s="43"/>
      <c r="J7" s="43"/>
      <c r="K7" s="56">
        <f t="shared" si="0"/>
        <v>13.05</v>
      </c>
    </row>
    <row r="8" spans="1:11" ht="15" customHeight="1" thickBot="1">
      <c r="A8" s="44" t="str">
        <f>Liste!C29</f>
        <v>Junioren</v>
      </c>
      <c r="B8" s="66" t="str">
        <f>('Manns.'!E9)</f>
        <v>Petra Hedvábná</v>
      </c>
      <c r="C8" s="45"/>
      <c r="D8" s="47">
        <v>4</v>
      </c>
      <c r="E8" s="48">
        <v>10</v>
      </c>
      <c r="F8" s="47">
        <v>1.6</v>
      </c>
      <c r="G8" s="47">
        <v>1.9</v>
      </c>
      <c r="H8" s="47"/>
      <c r="I8" s="47"/>
      <c r="J8" s="47"/>
      <c r="K8" s="57">
        <f t="shared" si="0"/>
        <v>12.25</v>
      </c>
    </row>
    <row r="9" spans="1:11" ht="15" customHeight="1" thickBot="1">
      <c r="A9" s="43" t="str">
        <f>Liste!C30</f>
        <v>Junioren</v>
      </c>
      <c r="B9" s="65" t="str">
        <f>('Manns.'!E10)</f>
        <v>---------------</v>
      </c>
      <c r="C9" s="9"/>
      <c r="D9" s="43"/>
      <c r="E9" s="43">
        <v>10</v>
      </c>
      <c r="F9" s="43"/>
      <c r="G9" s="43"/>
      <c r="H9" s="43"/>
      <c r="I9" s="43"/>
      <c r="J9" s="43"/>
      <c r="K9" s="56">
        <f t="shared" si="0"/>
      </c>
    </row>
    <row r="10" spans="1:11" ht="12.7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</row>
    <row r="11" spans="1:11" ht="21" customHeight="1">
      <c r="A11" s="178" t="s">
        <v>5</v>
      </c>
      <c r="B11" s="178"/>
      <c r="C11" s="36"/>
      <c r="D11" s="76"/>
      <c r="E11" s="76"/>
      <c r="F11" s="76"/>
      <c r="G11" s="76"/>
      <c r="H11" s="76"/>
      <c r="I11" s="76"/>
      <c r="J11" s="76"/>
      <c r="K11" s="74"/>
    </row>
    <row r="12" spans="1:11" ht="21" customHeight="1" thickBot="1">
      <c r="A12" s="30" t="s">
        <v>20</v>
      </c>
      <c r="B12" s="32" t="s">
        <v>15</v>
      </c>
      <c r="C12" s="23"/>
      <c r="D12" s="54" t="s">
        <v>33</v>
      </c>
      <c r="E12" s="54" t="s">
        <v>34</v>
      </c>
      <c r="F12" s="54" t="s">
        <v>1</v>
      </c>
      <c r="G12" s="54" t="s">
        <v>2</v>
      </c>
      <c r="H12" s="54" t="s">
        <v>3</v>
      </c>
      <c r="I12" s="54" t="s">
        <v>4</v>
      </c>
      <c r="J12" s="54" t="s">
        <v>31</v>
      </c>
      <c r="K12" s="54" t="s">
        <v>32</v>
      </c>
    </row>
    <row r="13" spans="1:11" ht="15" customHeight="1" thickBot="1">
      <c r="A13" s="52" t="s">
        <v>14</v>
      </c>
      <c r="B13" s="49"/>
      <c r="C13" s="9"/>
      <c r="D13" s="51"/>
      <c r="E13" s="43"/>
      <c r="F13" s="51"/>
      <c r="G13" s="51"/>
      <c r="H13" s="51"/>
      <c r="I13" s="51"/>
      <c r="J13" s="51"/>
      <c r="K13" s="56">
        <f aca="true" t="shared" si="1" ref="K13:K19">IF(COUNT(F13:I13)=0,"",IF(COUNT(F13:I13)&lt;4,ROUND(D13-J13+(E13-(SUM(F13:I13)/COUNT(F13:I13))),RStellen),ROUND((D13-J13+(E13-((LARGE(F13:I13,2)+LARGE(F13:I13,3))/2))),RStellen)))</f>
      </c>
    </row>
    <row r="14" spans="1:11" ht="15" customHeight="1" thickBot="1">
      <c r="A14" s="44" t="str">
        <f>Liste!C25</f>
        <v>Meister</v>
      </c>
      <c r="B14" s="66" t="str">
        <f>('Manns.'!E5)</f>
        <v>Veronika Veisová</v>
      </c>
      <c r="C14" s="9"/>
      <c r="D14" s="41">
        <v>3.6</v>
      </c>
      <c r="E14" s="42">
        <v>10</v>
      </c>
      <c r="F14" s="41">
        <v>2.9</v>
      </c>
      <c r="G14" s="41">
        <v>3.1</v>
      </c>
      <c r="H14" s="41">
        <v>3.4</v>
      </c>
      <c r="I14" s="41">
        <v>3.7</v>
      </c>
      <c r="J14" s="41"/>
      <c r="K14" s="61">
        <f t="shared" si="1"/>
        <v>10.35</v>
      </c>
    </row>
    <row r="15" spans="1:11" ht="15" customHeight="1" thickBot="1">
      <c r="A15" s="43" t="str">
        <f>Liste!C26</f>
        <v>Meister</v>
      </c>
      <c r="B15" s="65" t="str">
        <f>('Manns.'!E6)</f>
        <v>------------</v>
      </c>
      <c r="C15" s="9"/>
      <c r="D15" s="39"/>
      <c r="E15" s="40"/>
      <c r="F15" s="39"/>
      <c r="G15" s="39"/>
      <c r="H15" s="39"/>
      <c r="I15" s="39"/>
      <c r="J15" s="39"/>
      <c r="K15" s="56">
        <f t="shared" si="1"/>
      </c>
    </row>
    <row r="16" spans="1:11" ht="15" customHeight="1" thickBot="1">
      <c r="A16" s="44" t="str">
        <f>Liste!C27</f>
        <v>Meister</v>
      </c>
      <c r="B16" s="66" t="str">
        <f>'Manns.'!E7</f>
        <v>-------------</v>
      </c>
      <c r="C16" s="9"/>
      <c r="D16" s="41"/>
      <c r="E16" s="42"/>
      <c r="F16" s="41"/>
      <c r="G16" s="41"/>
      <c r="H16" s="41"/>
      <c r="I16" s="41"/>
      <c r="J16" s="41"/>
      <c r="K16" s="61">
        <f t="shared" si="1"/>
      </c>
    </row>
    <row r="17" spans="1:11" ht="15" customHeight="1" thickBot="1">
      <c r="A17" s="43" t="str">
        <f>Liste!C28</f>
        <v>Junioren</v>
      </c>
      <c r="B17" s="65" t="str">
        <f>('Manns.'!E8)</f>
        <v>Veronika Baresová</v>
      </c>
      <c r="C17" s="9"/>
      <c r="D17" s="43">
        <v>2.7</v>
      </c>
      <c r="E17" s="43">
        <v>10</v>
      </c>
      <c r="F17" s="43">
        <v>3.7</v>
      </c>
      <c r="G17" s="43">
        <v>3.6</v>
      </c>
      <c r="H17" s="43">
        <v>3.8</v>
      </c>
      <c r="I17" s="43">
        <v>3.6</v>
      </c>
      <c r="J17" s="43"/>
      <c r="K17" s="56">
        <f t="shared" si="1"/>
        <v>9.05</v>
      </c>
    </row>
    <row r="18" spans="1:11" ht="15" customHeight="1" thickBot="1">
      <c r="A18" s="44" t="str">
        <f>Liste!C29</f>
        <v>Junioren</v>
      </c>
      <c r="B18" s="66" t="str">
        <f>('Manns.'!E9)</f>
        <v>Petra Hedvábná</v>
      </c>
      <c r="C18" s="45"/>
      <c r="D18" s="47">
        <v>2.7</v>
      </c>
      <c r="E18" s="48">
        <v>10</v>
      </c>
      <c r="F18" s="47">
        <v>1</v>
      </c>
      <c r="G18" s="47">
        <v>1</v>
      </c>
      <c r="H18" s="47">
        <v>0.9</v>
      </c>
      <c r="I18" s="47">
        <v>1.1</v>
      </c>
      <c r="J18" s="47"/>
      <c r="K18" s="61">
        <f t="shared" si="1"/>
        <v>11.7</v>
      </c>
    </row>
    <row r="19" spans="1:11" ht="15" customHeight="1" thickBot="1">
      <c r="A19" s="43" t="str">
        <f>Liste!C30</f>
        <v>Junioren</v>
      </c>
      <c r="B19" s="65" t="str">
        <f>('Manns.'!E10)</f>
        <v>---------------</v>
      </c>
      <c r="C19" s="9"/>
      <c r="D19" s="43"/>
      <c r="E19" s="43"/>
      <c r="F19" s="43"/>
      <c r="G19" s="43"/>
      <c r="H19" s="43"/>
      <c r="I19" s="43"/>
      <c r="J19" s="43"/>
      <c r="K19" s="56">
        <f t="shared" si="1"/>
      </c>
    </row>
    <row r="20" spans="1:11" ht="12.75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</row>
    <row r="21" spans="1:11" ht="21" customHeight="1">
      <c r="A21" s="178" t="s">
        <v>6</v>
      </c>
      <c r="B21" s="178"/>
      <c r="C21" s="36"/>
      <c r="D21" s="76"/>
      <c r="E21" s="76"/>
      <c r="F21" s="76"/>
      <c r="G21" s="76"/>
      <c r="H21" s="76"/>
      <c r="I21" s="76"/>
      <c r="J21" s="76"/>
      <c r="K21" s="74"/>
    </row>
    <row r="22" spans="1:11" ht="21" customHeight="1" thickBot="1">
      <c r="A22" s="30" t="s">
        <v>20</v>
      </c>
      <c r="B22" s="32" t="s">
        <v>15</v>
      </c>
      <c r="C22" s="23"/>
      <c r="D22" s="54" t="s">
        <v>33</v>
      </c>
      <c r="E22" s="54" t="s">
        <v>34</v>
      </c>
      <c r="F22" s="54" t="s">
        <v>1</v>
      </c>
      <c r="G22" s="54" t="s">
        <v>2</v>
      </c>
      <c r="H22" s="54" t="s">
        <v>3</v>
      </c>
      <c r="I22" s="54" t="s">
        <v>4</v>
      </c>
      <c r="J22" s="54" t="s">
        <v>31</v>
      </c>
      <c r="K22" s="54" t="s">
        <v>32</v>
      </c>
    </row>
    <row r="23" spans="1:11" ht="15" customHeight="1" thickBot="1">
      <c r="A23" s="43" t="s">
        <v>14</v>
      </c>
      <c r="B23" s="33"/>
      <c r="C23" s="23"/>
      <c r="D23" s="39"/>
      <c r="E23" s="40"/>
      <c r="F23" s="39"/>
      <c r="G23" s="39"/>
      <c r="H23" s="39"/>
      <c r="I23" s="39"/>
      <c r="J23" s="39"/>
      <c r="K23" s="56">
        <f aca="true" t="shared" si="2" ref="K23:K29">IF(COUNT(F23:I23)=0,"",IF(COUNT(F23:I23)&lt;4,ROUND(D23-J23+(E23-(SUM(F23:I23)/COUNT(F23:I23))),RStellen),ROUND((D23-J23+(E23-((LARGE(F23:I23,2)+LARGE(F23:I23,3))/2))),RStellen)))</f>
      </c>
    </row>
    <row r="24" spans="1:11" ht="15" customHeight="1" thickBot="1">
      <c r="A24" s="44" t="str">
        <f>Liste!C25</f>
        <v>Meister</v>
      </c>
      <c r="B24" s="66" t="str">
        <f>('Manns.'!E5)</f>
        <v>Veronika Veisová</v>
      </c>
      <c r="C24" s="9"/>
      <c r="D24" s="41">
        <v>5.1</v>
      </c>
      <c r="E24" s="42">
        <v>10</v>
      </c>
      <c r="F24" s="41">
        <v>2.8</v>
      </c>
      <c r="G24" s="41">
        <v>2.9</v>
      </c>
      <c r="H24" s="41">
        <v>3.3</v>
      </c>
      <c r="I24" s="41">
        <v>2.7</v>
      </c>
      <c r="J24" s="41"/>
      <c r="K24" s="56">
        <f t="shared" si="2"/>
        <v>12.25</v>
      </c>
    </row>
    <row r="25" spans="1:11" ht="15" customHeight="1" thickBot="1">
      <c r="A25" s="43" t="str">
        <f>Liste!C26</f>
        <v>Meister</v>
      </c>
      <c r="B25" s="65" t="str">
        <f>('Manns.'!E6)</f>
        <v>------------</v>
      </c>
      <c r="C25" s="9"/>
      <c r="D25" s="39"/>
      <c r="E25" s="40"/>
      <c r="F25" s="39"/>
      <c r="G25" s="39"/>
      <c r="H25" s="39"/>
      <c r="I25" s="39"/>
      <c r="J25" s="39"/>
      <c r="K25" s="56">
        <f t="shared" si="2"/>
      </c>
    </row>
    <row r="26" spans="1:11" ht="15" customHeight="1" thickBot="1">
      <c r="A26" s="44" t="str">
        <f>Liste!C27</f>
        <v>Meister</v>
      </c>
      <c r="B26" s="66" t="str">
        <f>('Manns.'!E7)</f>
        <v>-------------</v>
      </c>
      <c r="C26" s="9"/>
      <c r="D26" s="41"/>
      <c r="E26" s="42"/>
      <c r="F26" s="41"/>
      <c r="G26" s="41"/>
      <c r="H26" s="41"/>
      <c r="I26" s="41"/>
      <c r="J26" s="41"/>
      <c r="K26" s="56">
        <f t="shared" si="2"/>
      </c>
    </row>
    <row r="27" spans="1:11" ht="15" customHeight="1" thickBot="1">
      <c r="A27" s="43" t="str">
        <f>Liste!C28</f>
        <v>Junioren</v>
      </c>
      <c r="B27" s="65" t="str">
        <f>('Manns.'!E8)</f>
        <v>Veronika Baresová</v>
      </c>
      <c r="C27" s="9"/>
      <c r="D27" s="43">
        <v>4.8</v>
      </c>
      <c r="E27" s="43">
        <v>10</v>
      </c>
      <c r="F27" s="43">
        <v>2.3</v>
      </c>
      <c r="G27" s="43">
        <v>3.5</v>
      </c>
      <c r="H27" s="43">
        <v>3.2</v>
      </c>
      <c r="I27" s="43">
        <v>3</v>
      </c>
      <c r="J27" s="50"/>
      <c r="K27" s="56">
        <f t="shared" si="2"/>
        <v>11.7</v>
      </c>
    </row>
    <row r="28" spans="1:11" ht="15" customHeight="1" thickBot="1">
      <c r="A28" s="44" t="str">
        <f>Liste!C29</f>
        <v>Junioren</v>
      </c>
      <c r="B28" s="66" t="str">
        <f>('Manns.'!E9)</f>
        <v>Petra Hedvábná</v>
      </c>
      <c r="C28" s="45"/>
      <c r="D28" s="47">
        <v>4.8</v>
      </c>
      <c r="E28" s="48">
        <v>10</v>
      </c>
      <c r="F28" s="47">
        <v>1.5</v>
      </c>
      <c r="G28" s="47">
        <v>1.5</v>
      </c>
      <c r="H28" s="47">
        <v>1.5</v>
      </c>
      <c r="I28" s="47">
        <v>2.1</v>
      </c>
      <c r="J28" s="47"/>
      <c r="K28" s="56">
        <f t="shared" si="2"/>
        <v>13.3</v>
      </c>
    </row>
    <row r="29" spans="1:11" ht="15" customHeight="1" thickBot="1">
      <c r="A29" s="43" t="str">
        <f>Liste!C30</f>
        <v>Junioren</v>
      </c>
      <c r="B29" s="65" t="str">
        <f>('Manns.'!E10)</f>
        <v>---------------</v>
      </c>
      <c r="C29" s="9"/>
      <c r="D29" s="43"/>
      <c r="E29" s="43"/>
      <c r="F29" s="43"/>
      <c r="G29" s="43"/>
      <c r="H29" s="43"/>
      <c r="I29" s="43"/>
      <c r="J29" s="43"/>
      <c r="K29" s="56">
        <f t="shared" si="2"/>
      </c>
    </row>
    <row r="30" spans="1:11" ht="12.7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</row>
    <row r="31" spans="1:11" ht="21" customHeight="1">
      <c r="A31" s="178" t="s">
        <v>7</v>
      </c>
      <c r="B31" s="178"/>
      <c r="C31" s="36"/>
      <c r="D31" s="76"/>
      <c r="E31" s="76"/>
      <c r="F31" s="76"/>
      <c r="G31" s="76"/>
      <c r="H31" s="76"/>
      <c r="I31" s="76"/>
      <c r="J31" s="76"/>
      <c r="K31" s="74"/>
    </row>
    <row r="32" spans="1:11" ht="21" customHeight="1" thickBot="1">
      <c r="A32" s="30" t="s">
        <v>20</v>
      </c>
      <c r="B32" s="32" t="s">
        <v>15</v>
      </c>
      <c r="C32" s="23"/>
      <c r="D32" s="54" t="s">
        <v>33</v>
      </c>
      <c r="E32" s="54" t="s">
        <v>34</v>
      </c>
      <c r="F32" s="54" t="s">
        <v>1</v>
      </c>
      <c r="G32" s="54" t="s">
        <v>2</v>
      </c>
      <c r="H32" s="54" t="s">
        <v>3</v>
      </c>
      <c r="I32" s="54" t="s">
        <v>4</v>
      </c>
      <c r="J32" s="54" t="s">
        <v>31</v>
      </c>
      <c r="K32" s="54" t="s">
        <v>32</v>
      </c>
    </row>
    <row r="33" spans="1:11" ht="15" customHeight="1" thickBot="1">
      <c r="A33" s="43" t="s">
        <v>14</v>
      </c>
      <c r="B33" s="33"/>
      <c r="C33" s="23"/>
      <c r="D33" s="39"/>
      <c r="E33" s="40"/>
      <c r="F33" s="39"/>
      <c r="G33" s="39"/>
      <c r="H33" s="39"/>
      <c r="I33" s="39"/>
      <c r="J33" s="39"/>
      <c r="K33" s="56">
        <f aca="true" t="shared" si="3" ref="K33:K39">IF(COUNT(F33:I33)=0,"",IF(COUNT(F33:I33)&lt;4,ROUND(D33-J33+(E33-(SUM(F33:I33)/COUNT(F33:I33))),RStellen),ROUND((D33-J33+(E33-((LARGE(F33:I33,2)+LARGE(F33:I33,3))/2))),RStellen)))</f>
      </c>
    </row>
    <row r="34" spans="1:11" ht="15" customHeight="1" thickBot="1">
      <c r="A34" s="63" t="str">
        <f>Liste!C25</f>
        <v>Meister</v>
      </c>
      <c r="B34" s="66" t="str">
        <f>('Manns.'!E5)</f>
        <v>Veronika Veisová</v>
      </c>
      <c r="C34" s="9"/>
      <c r="D34" s="47">
        <v>4.8</v>
      </c>
      <c r="E34" s="48">
        <v>10</v>
      </c>
      <c r="F34" s="47">
        <v>2</v>
      </c>
      <c r="G34" s="47">
        <v>2.5</v>
      </c>
      <c r="H34" s="47">
        <v>2.4</v>
      </c>
      <c r="I34" s="47">
        <v>2.3</v>
      </c>
      <c r="J34" s="47"/>
      <c r="K34" s="56">
        <f t="shared" si="3"/>
        <v>12.45</v>
      </c>
    </row>
    <row r="35" spans="1:11" ht="15" customHeight="1" thickBot="1">
      <c r="A35" s="43" t="str">
        <f>Liste!C26</f>
        <v>Meister</v>
      </c>
      <c r="B35" s="65" t="str">
        <f>('Manns.'!E6)</f>
        <v>------------</v>
      </c>
      <c r="C35" s="9"/>
      <c r="D35" s="39"/>
      <c r="E35" s="40"/>
      <c r="F35" s="39"/>
      <c r="G35" s="39"/>
      <c r="H35" s="39"/>
      <c r="I35" s="39"/>
      <c r="J35" s="39"/>
      <c r="K35" s="56">
        <f t="shared" si="3"/>
      </c>
    </row>
    <row r="36" spans="1:11" ht="15" customHeight="1" thickBot="1">
      <c r="A36" s="63" t="str">
        <f>Liste!C27</f>
        <v>Meister</v>
      </c>
      <c r="B36" s="66" t="str">
        <f>('Manns.'!E7)</f>
        <v>-------------</v>
      </c>
      <c r="C36" s="9"/>
      <c r="D36" s="41"/>
      <c r="E36" s="42"/>
      <c r="F36" s="41"/>
      <c r="G36" s="41"/>
      <c r="H36" s="41"/>
      <c r="I36" s="41"/>
      <c r="J36" s="41"/>
      <c r="K36" s="56">
        <f t="shared" si="3"/>
      </c>
    </row>
    <row r="37" spans="1:11" ht="15" customHeight="1" thickBot="1">
      <c r="A37" s="43" t="str">
        <f>Liste!C28</f>
        <v>Junioren</v>
      </c>
      <c r="B37" s="65" t="str">
        <f>('Manns.'!E8)</f>
        <v>Veronika Baresová</v>
      </c>
      <c r="C37" s="9"/>
      <c r="D37" s="43">
        <v>4.8</v>
      </c>
      <c r="E37" s="43">
        <v>10</v>
      </c>
      <c r="F37" s="43">
        <v>1.6</v>
      </c>
      <c r="G37" s="43">
        <v>1.9</v>
      </c>
      <c r="H37" s="43">
        <v>1.6</v>
      </c>
      <c r="I37" s="43">
        <v>1.7</v>
      </c>
      <c r="J37" s="43"/>
      <c r="K37" s="56">
        <f t="shared" si="3"/>
        <v>13.15</v>
      </c>
    </row>
    <row r="38" spans="1:11" ht="15" customHeight="1" thickBot="1">
      <c r="A38" s="63" t="str">
        <f>Liste!C29</f>
        <v>Junioren</v>
      </c>
      <c r="B38" s="99" t="str">
        <f>CONCATENATE('Manns.'!E9)</f>
        <v>Petra Hedvábná</v>
      </c>
      <c r="C38" s="45"/>
      <c r="D38" s="47">
        <v>4</v>
      </c>
      <c r="E38" s="48">
        <v>10</v>
      </c>
      <c r="F38" s="47">
        <v>2.2</v>
      </c>
      <c r="G38" s="47">
        <v>1.8</v>
      </c>
      <c r="H38" s="47">
        <v>2.2</v>
      </c>
      <c r="I38" s="47">
        <v>2.1</v>
      </c>
      <c r="J38" s="47"/>
      <c r="K38" s="56">
        <f t="shared" si="3"/>
        <v>11.85</v>
      </c>
    </row>
    <row r="39" spans="1:11" ht="15" customHeight="1" thickBot="1">
      <c r="A39" s="43" t="str">
        <f>Liste!C30</f>
        <v>Junioren</v>
      </c>
      <c r="B39" s="65" t="str">
        <f>('Manns.'!E10)</f>
        <v>---------------</v>
      </c>
      <c r="C39" s="9"/>
      <c r="D39" s="43"/>
      <c r="E39" s="43"/>
      <c r="F39" s="43"/>
      <c r="G39" s="43"/>
      <c r="H39" s="43"/>
      <c r="I39" s="43"/>
      <c r="J39" s="43"/>
      <c r="K39" s="56">
        <f t="shared" si="3"/>
      </c>
    </row>
    <row r="40" spans="1:11" ht="12.7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</row>
  </sheetData>
  <sheetProtection/>
  <mergeCells count="8">
    <mergeCell ref="A30:K30"/>
    <mergeCell ref="A31:B31"/>
    <mergeCell ref="A40:K40"/>
    <mergeCell ref="A1:B1"/>
    <mergeCell ref="A10:K10"/>
    <mergeCell ref="A11:B11"/>
    <mergeCell ref="A20:K20"/>
    <mergeCell ref="A21:B21"/>
  </mergeCells>
  <dataValidations count="3">
    <dataValidation type="custom" allowBlank="1" showInputMessage="1" showErrorMessage="1" errorTitle="Üngültiger B-Note Abzug" error="Der eingebene Abzug ist kleiner als 0 oder größer, als die maximal erreichbare B-Note" sqref="F36:I37 F4:I7 F19:I19 F14:I17 F39:I39 F9:I9 F24:I27 F29:I29">
      <formula1>AND(F36&gt;=0,F36&lt;=$E36)</formula1>
    </dataValidation>
    <dataValidation type="custom" allowBlank="1" showInputMessage="1" showErrorMessage="1" errorTitle="Üngültiger B-Note Abzug" error="Der eingegebene Abzug ist kleiner als 0 oder größer als die maximal erreichbare B-Note" sqref="F8:I8 F3:I3 F18:I18 F13:I13 F38:I38 F33:I35 F28:I28 F23:I23">
      <formula1>AND(F8&gt;=0,F8&lt;=$E8)</formula1>
    </dataValidation>
    <dataValidation errorStyle="warning" type="list" allowBlank="1" showInputMessage="1" showErrorMessage="1" sqref="B4:B9 B14:B19 B24:B29">
      <formula1>Heimturnerinnen</formula1>
    </dataValidation>
  </dataValidations>
  <printOptions horizontalCentered="1"/>
  <pageMargins left="0.7874015748031497" right="0.7874015748031497" top="0.984251968503937" bottom="0.3937007874015748" header="0.31496062992125984" footer="0.1968503937007874"/>
  <pageSetup horizontalDpi="600" verticalDpi="600" orientation="landscape" paperSize="9" scale="77" r:id="rId1"/>
  <headerFooter alignWithMargins="0">
    <oddHeader>&amp;L&amp;"Arial,Fett"&amp;20&amp;A&amp;C&amp;"Arial,Fett"&amp;48 7. Gottlieb-Daimler-Cup 2009</oddHeader>
    <oddFooter>&amp;C&amp;A</oddFooter>
  </headerFooter>
  <rowBreaks count="1" manualBreakCount="1">
    <brk id="40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pane xSplit="1" ySplit="2" topLeftCell="B2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5" sqref="M35"/>
    </sheetView>
  </sheetViews>
  <sheetFormatPr defaultColWidth="11.421875" defaultRowHeight="12.75"/>
  <cols>
    <col min="1" max="1" width="8.7109375" style="0" customWidth="1"/>
    <col min="2" max="2" width="29.7109375" style="0" customWidth="1"/>
    <col min="3" max="3" width="0" style="0" hidden="1" customWidth="1"/>
    <col min="4" max="10" width="7.7109375" style="0" customWidth="1"/>
    <col min="11" max="11" width="14.7109375" style="0" customWidth="1"/>
  </cols>
  <sheetData>
    <row r="1" spans="1:11" ht="21" customHeight="1">
      <c r="A1" s="178" t="s">
        <v>19</v>
      </c>
      <c r="B1" s="178"/>
      <c r="C1" s="36"/>
      <c r="D1" s="76"/>
      <c r="E1" s="76"/>
      <c r="F1" s="76"/>
      <c r="G1" s="76"/>
      <c r="H1" s="76"/>
      <c r="I1" s="76"/>
      <c r="J1" s="76"/>
      <c r="K1" s="74"/>
    </row>
    <row r="2" spans="1:11" s="80" customFormat="1" ht="21" customHeight="1" thickBot="1">
      <c r="A2" s="30" t="s">
        <v>20</v>
      </c>
      <c r="B2" s="32" t="s">
        <v>15</v>
      </c>
      <c r="C2" s="79"/>
      <c r="D2" s="54" t="s">
        <v>33</v>
      </c>
      <c r="E2" s="54" t="s">
        <v>34</v>
      </c>
      <c r="F2" s="54" t="s">
        <v>1</v>
      </c>
      <c r="G2" s="54" t="s">
        <v>2</v>
      </c>
      <c r="H2" s="54" t="s">
        <v>3</v>
      </c>
      <c r="I2" s="54" t="s">
        <v>4</v>
      </c>
      <c r="J2" s="54" t="s">
        <v>31</v>
      </c>
      <c r="K2" s="54" t="s">
        <v>32</v>
      </c>
    </row>
    <row r="3" spans="1:11" s="9" customFormat="1" ht="15" customHeight="1" thickBot="1">
      <c r="A3" s="52" t="s">
        <v>14</v>
      </c>
      <c r="B3" s="73"/>
      <c r="D3" s="43"/>
      <c r="E3" s="43">
        <v>10</v>
      </c>
      <c r="F3" s="43"/>
      <c r="G3" s="43"/>
      <c r="H3" s="43"/>
      <c r="I3" s="43"/>
      <c r="J3" s="43"/>
      <c r="K3" s="56">
        <f aca="true" t="shared" si="0" ref="K3:K9">IF(COUNT(F3:I3)=0,"",IF(COUNT(F3:I3)&lt;4,ROUND(D3-J3+(E3-(SUM(F3:I3)/COUNT(F3:I3))),RStellen),ROUND((D3-J3+(E3-((LARGE(F3:I3,2)+LARGE(F3:I3,3))/2))),RStellen)))</f>
      </c>
    </row>
    <row r="4" spans="1:11" s="45" customFormat="1" ht="15" customHeight="1" thickBot="1">
      <c r="A4" s="94" t="str">
        <f>Liste!C45</f>
        <v>Meister</v>
      </c>
      <c r="B4" s="107" t="s">
        <v>107</v>
      </c>
      <c r="D4" s="63"/>
      <c r="E4" s="63">
        <v>10</v>
      </c>
      <c r="F4" s="63"/>
      <c r="G4" s="63"/>
      <c r="H4" s="63"/>
      <c r="I4" s="63"/>
      <c r="J4" s="63"/>
      <c r="K4" s="61">
        <f t="shared" si="0"/>
      </c>
    </row>
    <row r="5" spans="1:11" s="9" customFormat="1" ht="15" customHeight="1" thickBot="1">
      <c r="A5" s="52" t="str">
        <f>Liste!C46</f>
        <v>Meister</v>
      </c>
      <c r="B5" s="33" t="str">
        <f>'Manns.'!$G$6</f>
        <v>--------------</v>
      </c>
      <c r="D5" s="43"/>
      <c r="E5" s="43">
        <v>10</v>
      </c>
      <c r="F5" s="43"/>
      <c r="G5" s="43"/>
      <c r="H5" s="43"/>
      <c r="I5" s="43"/>
      <c r="J5" s="43"/>
      <c r="K5" s="56">
        <f t="shared" si="0"/>
      </c>
    </row>
    <row r="6" spans="1:11" s="45" customFormat="1" ht="15" customHeight="1" thickBot="1">
      <c r="A6" s="94" t="str">
        <f>Liste!C47</f>
        <v>Meister</v>
      </c>
      <c r="B6" s="107" t="str">
        <f>'Manns.'!$G$7</f>
        <v>--------------</v>
      </c>
      <c r="D6" s="63"/>
      <c r="E6" s="63">
        <v>10</v>
      </c>
      <c r="F6" s="63"/>
      <c r="G6" s="63"/>
      <c r="H6" s="63"/>
      <c r="I6" s="63"/>
      <c r="J6" s="63"/>
      <c r="K6" s="61">
        <f t="shared" si="0"/>
      </c>
    </row>
    <row r="7" spans="1:11" s="9" customFormat="1" ht="15" customHeight="1" thickBot="1">
      <c r="A7" s="52" t="str">
        <f>Liste!C48</f>
        <v>Junioren</v>
      </c>
      <c r="B7" s="33" t="str">
        <f>'Manns.'!$G$8</f>
        <v>Sandra Freund</v>
      </c>
      <c r="D7" s="43">
        <v>4</v>
      </c>
      <c r="E7" s="43">
        <v>10</v>
      </c>
      <c r="F7" s="43">
        <v>3.1</v>
      </c>
      <c r="G7" s="43">
        <v>3</v>
      </c>
      <c r="H7" s="43"/>
      <c r="I7" s="43"/>
      <c r="J7" s="43"/>
      <c r="K7" s="56">
        <f t="shared" si="0"/>
        <v>10.95</v>
      </c>
    </row>
    <row r="8" spans="1:11" s="45" customFormat="1" ht="15" customHeight="1" thickBot="1">
      <c r="A8" s="94" t="str">
        <f>Liste!C49</f>
        <v>Junioren</v>
      </c>
      <c r="B8" s="107" t="str">
        <f>'Manns.'!$G$9</f>
        <v>Michaela Eidenberger</v>
      </c>
      <c r="D8" s="63">
        <v>2.4</v>
      </c>
      <c r="E8" s="63">
        <v>10</v>
      </c>
      <c r="F8" s="63">
        <v>1</v>
      </c>
      <c r="G8" s="63">
        <v>0.9</v>
      </c>
      <c r="H8" s="63"/>
      <c r="I8" s="63"/>
      <c r="J8" s="63"/>
      <c r="K8" s="61">
        <f t="shared" si="0"/>
        <v>11.45</v>
      </c>
    </row>
    <row r="9" spans="1:11" s="9" customFormat="1" ht="15" customHeight="1" thickBot="1">
      <c r="A9" s="52" t="str">
        <f>Liste!C50</f>
        <v>Junioren</v>
      </c>
      <c r="B9" s="33" t="str">
        <f>'Manns.'!$G$10</f>
        <v>Sabrina Rebh</v>
      </c>
      <c r="D9" s="43">
        <v>4.4</v>
      </c>
      <c r="E9" s="43">
        <v>10</v>
      </c>
      <c r="F9" s="43">
        <v>1.6</v>
      </c>
      <c r="G9" s="43">
        <v>1.5</v>
      </c>
      <c r="H9" s="43"/>
      <c r="I9" s="43"/>
      <c r="J9" s="43"/>
      <c r="K9" s="56">
        <f t="shared" si="0"/>
        <v>12.85</v>
      </c>
    </row>
    <row r="10" spans="1:11" ht="12.7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</row>
    <row r="11" spans="1:11" ht="21" customHeight="1">
      <c r="A11" s="178" t="s">
        <v>5</v>
      </c>
      <c r="B11" s="178"/>
      <c r="C11" s="36"/>
      <c r="D11" s="76"/>
      <c r="E11" s="76"/>
      <c r="F11" s="76"/>
      <c r="G11" s="76"/>
      <c r="H11" s="76"/>
      <c r="I11" s="76"/>
      <c r="J11" s="76"/>
      <c r="K11" s="74"/>
    </row>
    <row r="12" spans="1:11" s="80" customFormat="1" ht="21" customHeight="1" thickBot="1">
      <c r="A12" s="30" t="s">
        <v>20</v>
      </c>
      <c r="B12" s="32" t="s">
        <v>15</v>
      </c>
      <c r="C12" s="79"/>
      <c r="D12" s="54" t="s">
        <v>33</v>
      </c>
      <c r="E12" s="54" t="s">
        <v>34</v>
      </c>
      <c r="F12" s="54" t="s">
        <v>1</v>
      </c>
      <c r="G12" s="54" t="s">
        <v>2</v>
      </c>
      <c r="H12" s="54" t="s">
        <v>3</v>
      </c>
      <c r="I12" s="54" t="s">
        <v>4</v>
      </c>
      <c r="J12" s="54" t="s">
        <v>31</v>
      </c>
      <c r="K12" s="54" t="s">
        <v>32</v>
      </c>
    </row>
    <row r="13" spans="1:11" s="9" customFormat="1" ht="15" customHeight="1" thickBot="1">
      <c r="A13" s="52" t="s">
        <v>14</v>
      </c>
      <c r="B13" s="73"/>
      <c r="D13" s="43"/>
      <c r="E13" s="43"/>
      <c r="F13" s="43"/>
      <c r="G13" s="43"/>
      <c r="H13" s="43"/>
      <c r="I13" s="43"/>
      <c r="J13" s="43"/>
      <c r="K13" s="56">
        <f aca="true" t="shared" si="1" ref="K13:K19">IF(COUNT(F13:I13)=0,"",IF(COUNT(F13:I13)&lt;4,ROUND(D13-J13+(E13-(SUM(F13:I13)/COUNT(F13:I13))),RStellen),ROUND((D13-J13+(E13-((LARGE(F13:I13,2)+LARGE(F13:I13,3))/2))),RStellen)))</f>
      </c>
    </row>
    <row r="14" spans="1:11" s="45" customFormat="1" ht="15" customHeight="1" thickBot="1">
      <c r="A14" s="94" t="str">
        <f>Liste!C45</f>
        <v>Meister</v>
      </c>
      <c r="B14" s="107" t="str">
        <f>'Manns.'!$G$5</f>
        <v>--------------</v>
      </c>
      <c r="D14" s="63"/>
      <c r="E14" s="63"/>
      <c r="F14" s="63"/>
      <c r="G14" s="63"/>
      <c r="H14" s="63"/>
      <c r="I14" s="63"/>
      <c r="J14" s="63"/>
      <c r="K14" s="61">
        <f t="shared" si="1"/>
      </c>
    </row>
    <row r="15" spans="1:11" s="9" customFormat="1" ht="15" customHeight="1" thickBot="1">
      <c r="A15" s="52" t="str">
        <f>Liste!C46</f>
        <v>Meister</v>
      </c>
      <c r="B15" s="33" t="str">
        <f>'Manns.'!$G$6</f>
        <v>--------------</v>
      </c>
      <c r="D15" s="43"/>
      <c r="E15" s="43"/>
      <c r="F15" s="43"/>
      <c r="G15" s="43"/>
      <c r="H15" s="43"/>
      <c r="I15" s="43"/>
      <c r="J15" s="43"/>
      <c r="K15" s="56">
        <f t="shared" si="1"/>
      </c>
    </row>
    <row r="16" spans="1:11" s="45" customFormat="1" ht="15" customHeight="1" thickBot="1">
      <c r="A16" s="94" t="str">
        <f>Liste!C47</f>
        <v>Meister</v>
      </c>
      <c r="B16" s="107" t="str">
        <f>'Manns.'!$G$7</f>
        <v>--------------</v>
      </c>
      <c r="D16" s="63"/>
      <c r="E16" s="63"/>
      <c r="F16" s="63"/>
      <c r="G16" s="63"/>
      <c r="H16" s="63"/>
      <c r="I16" s="63"/>
      <c r="J16" s="63"/>
      <c r="K16" s="61">
        <f t="shared" si="1"/>
      </c>
    </row>
    <row r="17" spans="1:11" s="9" customFormat="1" ht="15" customHeight="1" thickBot="1">
      <c r="A17" s="52" t="str">
        <f>Liste!C48</f>
        <v>Junioren</v>
      </c>
      <c r="B17" s="33" t="str">
        <f>'Manns.'!$G$8</f>
        <v>Sandra Freund</v>
      </c>
      <c r="D17" s="43">
        <v>2.6</v>
      </c>
      <c r="E17" s="43">
        <v>10</v>
      </c>
      <c r="F17" s="43">
        <v>3.4</v>
      </c>
      <c r="G17" s="43">
        <v>3.3</v>
      </c>
      <c r="H17" s="43">
        <v>3.1</v>
      </c>
      <c r="I17" s="43">
        <v>3.6</v>
      </c>
      <c r="J17" s="43"/>
      <c r="K17" s="56">
        <f t="shared" si="1"/>
        <v>9.25</v>
      </c>
    </row>
    <row r="18" spans="1:11" s="45" customFormat="1" ht="15" customHeight="1" thickBot="1">
      <c r="A18" s="94" t="str">
        <f>Liste!C49</f>
        <v>Junioren</v>
      </c>
      <c r="B18" s="107" t="str">
        <f>'Manns.'!$G$9</f>
        <v>Michaela Eidenberger</v>
      </c>
      <c r="D18" s="63">
        <v>1.5</v>
      </c>
      <c r="E18" s="63">
        <v>10</v>
      </c>
      <c r="F18" s="63">
        <v>3.4</v>
      </c>
      <c r="G18" s="63">
        <v>3.4</v>
      </c>
      <c r="H18" s="63">
        <v>3.2</v>
      </c>
      <c r="I18" s="63">
        <v>3.6</v>
      </c>
      <c r="J18" s="63"/>
      <c r="K18" s="61">
        <f t="shared" si="1"/>
        <v>8.1</v>
      </c>
    </row>
    <row r="19" spans="1:11" s="9" customFormat="1" ht="15" customHeight="1" thickBot="1">
      <c r="A19" s="52" t="str">
        <f>Liste!C50</f>
        <v>Junioren</v>
      </c>
      <c r="B19" s="33" t="str">
        <f>'Manns.'!$G$10</f>
        <v>Sabrina Rebh</v>
      </c>
      <c r="D19" s="43">
        <v>1.8</v>
      </c>
      <c r="E19" s="43">
        <v>10</v>
      </c>
      <c r="F19" s="43">
        <v>4.1</v>
      </c>
      <c r="G19" s="43">
        <v>3.7</v>
      </c>
      <c r="H19" s="43">
        <v>3.8</v>
      </c>
      <c r="I19" s="43">
        <v>4.1</v>
      </c>
      <c r="J19" s="43"/>
      <c r="K19" s="56">
        <f t="shared" si="1"/>
        <v>7.85</v>
      </c>
    </row>
    <row r="20" spans="1:11" ht="12.75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</row>
    <row r="21" spans="1:11" ht="21" customHeight="1">
      <c r="A21" s="178" t="s">
        <v>6</v>
      </c>
      <c r="B21" s="178"/>
      <c r="C21" s="36"/>
      <c r="D21" s="76"/>
      <c r="E21" s="76"/>
      <c r="F21" s="76"/>
      <c r="G21" s="76"/>
      <c r="H21" s="76"/>
      <c r="I21" s="76"/>
      <c r="J21" s="76"/>
      <c r="K21" s="74"/>
    </row>
    <row r="22" spans="1:11" s="80" customFormat="1" ht="21" customHeight="1" thickBot="1">
      <c r="A22" s="30" t="s">
        <v>20</v>
      </c>
      <c r="B22" s="32" t="s">
        <v>15</v>
      </c>
      <c r="C22" s="79"/>
      <c r="D22" s="54" t="s">
        <v>33</v>
      </c>
      <c r="E22" s="54" t="s">
        <v>34</v>
      </c>
      <c r="F22" s="54" t="s">
        <v>1</v>
      </c>
      <c r="G22" s="54" t="s">
        <v>2</v>
      </c>
      <c r="H22" s="54" t="s">
        <v>3</v>
      </c>
      <c r="I22" s="54" t="s">
        <v>4</v>
      </c>
      <c r="J22" s="54" t="s">
        <v>31</v>
      </c>
      <c r="K22" s="54" t="s">
        <v>32</v>
      </c>
    </row>
    <row r="23" spans="1:11" s="9" customFormat="1" ht="15" customHeight="1" thickBot="1">
      <c r="A23" s="52" t="s">
        <v>14</v>
      </c>
      <c r="B23" s="73"/>
      <c r="D23" s="43"/>
      <c r="E23" s="43"/>
      <c r="F23" s="43"/>
      <c r="G23" s="43"/>
      <c r="H23" s="43"/>
      <c r="I23" s="43"/>
      <c r="J23" s="43"/>
      <c r="K23" s="56">
        <f aca="true" t="shared" si="2" ref="K23:K29">IF(COUNT(F23:I23)=0,"",IF(COUNT(F23:I23)&lt;4,ROUND(D23-J23+(E23-(SUM(F23:I23)/COUNT(F23:I23))),RStellen),ROUND((D23-J23+(E23-((LARGE(F23:I23,2)+LARGE(F23:I23,3))/2))),RStellen)))</f>
      </c>
    </row>
    <row r="24" spans="1:11" s="45" customFormat="1" ht="15" customHeight="1" thickBot="1">
      <c r="A24" s="94" t="str">
        <f>Liste!C45</f>
        <v>Meister</v>
      </c>
      <c r="B24" s="107" t="str">
        <f>'Manns.'!$G$5</f>
        <v>--------------</v>
      </c>
      <c r="D24" s="63"/>
      <c r="E24" s="63"/>
      <c r="F24" s="63"/>
      <c r="G24" s="63"/>
      <c r="H24" s="63"/>
      <c r="I24" s="63"/>
      <c r="J24" s="63"/>
      <c r="K24" s="61">
        <f t="shared" si="2"/>
      </c>
    </row>
    <row r="25" spans="1:11" s="9" customFormat="1" ht="15" customHeight="1" thickBot="1">
      <c r="A25" s="52" t="str">
        <f>Liste!C46</f>
        <v>Meister</v>
      </c>
      <c r="B25" s="33" t="str">
        <f>'Manns.'!$G$6</f>
        <v>--------------</v>
      </c>
      <c r="D25" s="43"/>
      <c r="E25" s="43"/>
      <c r="F25" s="43"/>
      <c r="G25" s="43"/>
      <c r="H25" s="43"/>
      <c r="I25" s="43"/>
      <c r="J25" s="43"/>
      <c r="K25" s="56">
        <f t="shared" si="2"/>
      </c>
    </row>
    <row r="26" spans="1:11" s="45" customFormat="1" ht="15" customHeight="1" thickBot="1">
      <c r="A26" s="94" t="str">
        <f>Liste!C47</f>
        <v>Meister</v>
      </c>
      <c r="B26" s="107" t="str">
        <f>'Manns.'!$G$7</f>
        <v>--------------</v>
      </c>
      <c r="D26" s="63"/>
      <c r="E26" s="63"/>
      <c r="F26" s="63"/>
      <c r="G26" s="63"/>
      <c r="H26" s="63"/>
      <c r="I26" s="63"/>
      <c r="J26" s="63"/>
      <c r="K26" s="61">
        <f t="shared" si="2"/>
      </c>
    </row>
    <row r="27" spans="1:11" s="9" customFormat="1" ht="15" customHeight="1" thickBot="1">
      <c r="A27" s="52" t="str">
        <f>Liste!C48</f>
        <v>Junioren</v>
      </c>
      <c r="B27" s="33" t="str">
        <f>'Manns.'!$G$8</f>
        <v>Sandra Freund</v>
      </c>
      <c r="D27" s="43">
        <v>4.1</v>
      </c>
      <c r="E27" s="43">
        <v>10</v>
      </c>
      <c r="F27" s="43">
        <v>2</v>
      </c>
      <c r="G27" s="43">
        <v>2.5</v>
      </c>
      <c r="H27" s="43">
        <v>1.7</v>
      </c>
      <c r="I27" s="43">
        <v>2.3</v>
      </c>
      <c r="J27" s="43"/>
      <c r="K27" s="56">
        <f t="shared" si="2"/>
        <v>11.95</v>
      </c>
    </row>
    <row r="28" spans="1:11" s="45" customFormat="1" ht="15" customHeight="1" thickBot="1">
      <c r="A28" s="94" t="str">
        <f>Liste!C49</f>
        <v>Junioren</v>
      </c>
      <c r="B28" s="107" t="str">
        <f>'Manns.'!$G$9</f>
        <v>Michaela Eidenberger</v>
      </c>
      <c r="D28" s="63">
        <v>3.7</v>
      </c>
      <c r="E28" s="63">
        <v>10</v>
      </c>
      <c r="F28" s="63">
        <v>5.4</v>
      </c>
      <c r="G28" s="63">
        <v>5</v>
      </c>
      <c r="H28" s="63">
        <v>5</v>
      </c>
      <c r="I28" s="63">
        <v>5.8</v>
      </c>
      <c r="J28" s="63">
        <v>0.1</v>
      </c>
      <c r="K28" s="61">
        <f t="shared" si="2"/>
        <v>8.4</v>
      </c>
    </row>
    <row r="29" spans="1:11" s="9" customFormat="1" ht="15" customHeight="1" thickBot="1">
      <c r="A29" s="52" t="str">
        <f>Liste!C50</f>
        <v>Junioren</v>
      </c>
      <c r="B29" s="33" t="str">
        <f>'Manns.'!$G$10</f>
        <v>Sabrina Rebh</v>
      </c>
      <c r="D29" s="43">
        <v>4.2</v>
      </c>
      <c r="E29" s="43">
        <v>10</v>
      </c>
      <c r="F29" s="43">
        <v>5.1</v>
      </c>
      <c r="G29" s="43">
        <v>5.1</v>
      </c>
      <c r="H29" s="43">
        <v>4.8</v>
      </c>
      <c r="I29" s="43">
        <v>5.1</v>
      </c>
      <c r="J29" s="43"/>
      <c r="K29" s="56">
        <f t="shared" si="2"/>
        <v>9.1</v>
      </c>
    </row>
    <row r="30" spans="1:11" ht="12.7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</row>
    <row r="31" spans="1:11" ht="21" customHeight="1">
      <c r="A31" s="178" t="s">
        <v>7</v>
      </c>
      <c r="B31" s="178"/>
      <c r="C31" s="36"/>
      <c r="D31" s="76"/>
      <c r="E31" s="76"/>
      <c r="F31" s="76"/>
      <c r="G31" s="76"/>
      <c r="H31" s="76"/>
      <c r="I31" s="76"/>
      <c r="J31" s="76"/>
      <c r="K31" s="74"/>
    </row>
    <row r="32" spans="1:11" s="80" customFormat="1" ht="21" customHeight="1" thickBot="1">
      <c r="A32" s="30" t="s">
        <v>20</v>
      </c>
      <c r="B32" s="32" t="s">
        <v>15</v>
      </c>
      <c r="C32" s="79"/>
      <c r="D32" s="54" t="s">
        <v>33</v>
      </c>
      <c r="E32" s="54" t="s">
        <v>34</v>
      </c>
      <c r="F32" s="54" t="s">
        <v>1</v>
      </c>
      <c r="G32" s="54" t="s">
        <v>2</v>
      </c>
      <c r="H32" s="54" t="s">
        <v>3</v>
      </c>
      <c r="I32" s="54" t="s">
        <v>4</v>
      </c>
      <c r="J32" s="54" t="s">
        <v>31</v>
      </c>
      <c r="K32" s="54" t="s">
        <v>32</v>
      </c>
    </row>
    <row r="33" spans="1:11" s="9" customFormat="1" ht="15" customHeight="1" thickBot="1">
      <c r="A33" s="52" t="s">
        <v>14</v>
      </c>
      <c r="B33" s="73"/>
      <c r="D33" s="43"/>
      <c r="E33" s="43"/>
      <c r="F33" s="43"/>
      <c r="G33" s="43"/>
      <c r="H33" s="43"/>
      <c r="I33" s="43"/>
      <c r="J33" s="43"/>
      <c r="K33" s="56">
        <f aca="true" t="shared" si="3" ref="K33:K39">IF(COUNT(F33:I33)=0,"",IF(COUNT(F33:I33)&lt;4,ROUND(D33-J33+(E33-(SUM(F33:I33)/COUNT(F33:I33))),RStellen),ROUND((D33-J33+(E33-((LARGE(F33:I33,2)+LARGE(F33:I33,3))/2))),RStellen)))</f>
      </c>
    </row>
    <row r="34" spans="1:11" s="45" customFormat="1" ht="15" customHeight="1" thickBot="1">
      <c r="A34" s="94" t="str">
        <f>Liste!C45</f>
        <v>Meister</v>
      </c>
      <c r="B34" s="107" t="str">
        <f>'Manns.'!$G$5</f>
        <v>--------------</v>
      </c>
      <c r="D34" s="63"/>
      <c r="E34" s="63"/>
      <c r="F34" s="63"/>
      <c r="G34" s="63"/>
      <c r="H34" s="63"/>
      <c r="I34" s="63"/>
      <c r="J34" s="63"/>
      <c r="K34" s="61">
        <f t="shared" si="3"/>
      </c>
    </row>
    <row r="35" spans="1:11" s="9" customFormat="1" ht="15" customHeight="1" thickBot="1">
      <c r="A35" s="52" t="str">
        <f>Liste!C46</f>
        <v>Meister</v>
      </c>
      <c r="B35" s="33" t="str">
        <f>'Manns.'!$G$6</f>
        <v>--------------</v>
      </c>
      <c r="D35" s="43"/>
      <c r="E35" s="43"/>
      <c r="F35" s="43"/>
      <c r="G35" s="43"/>
      <c r="H35" s="43"/>
      <c r="I35" s="43"/>
      <c r="J35" s="43"/>
      <c r="K35" s="56">
        <f t="shared" si="3"/>
      </c>
    </row>
    <row r="36" spans="1:11" s="45" customFormat="1" ht="15" customHeight="1" thickBot="1">
      <c r="A36" s="94" t="str">
        <f>Liste!C47</f>
        <v>Meister</v>
      </c>
      <c r="B36" s="107" t="str">
        <f>'Manns.'!$G$7</f>
        <v>--------------</v>
      </c>
      <c r="D36" s="63"/>
      <c r="E36" s="63"/>
      <c r="F36" s="63"/>
      <c r="G36" s="63"/>
      <c r="H36" s="63"/>
      <c r="I36" s="63"/>
      <c r="J36" s="63"/>
      <c r="K36" s="61">
        <f t="shared" si="3"/>
      </c>
    </row>
    <row r="37" spans="1:11" s="9" customFormat="1" ht="15" customHeight="1" thickBot="1">
      <c r="A37" s="52" t="str">
        <f>Liste!C48</f>
        <v>Junioren</v>
      </c>
      <c r="B37" s="33" t="str">
        <f>'Manns.'!$G$8</f>
        <v>Sandra Freund</v>
      </c>
      <c r="D37" s="43">
        <v>3.5</v>
      </c>
      <c r="E37" s="43">
        <v>10</v>
      </c>
      <c r="F37" s="43">
        <v>1.6</v>
      </c>
      <c r="G37" s="43">
        <v>1.6</v>
      </c>
      <c r="H37" s="43">
        <v>2.3</v>
      </c>
      <c r="I37" s="43">
        <v>2.2</v>
      </c>
      <c r="J37" s="43"/>
      <c r="K37" s="56">
        <f t="shared" si="3"/>
        <v>11.6</v>
      </c>
    </row>
    <row r="38" spans="1:11" s="45" customFormat="1" ht="15" customHeight="1" thickBot="1">
      <c r="A38" s="94" t="str">
        <f>Liste!C49</f>
        <v>Junioren</v>
      </c>
      <c r="B38" s="107" t="str">
        <f>'Manns.'!$G$9</f>
        <v>Michaela Eidenberger</v>
      </c>
      <c r="D38" s="63">
        <v>3.8</v>
      </c>
      <c r="E38" s="63">
        <v>10</v>
      </c>
      <c r="F38" s="63">
        <v>2.9</v>
      </c>
      <c r="G38" s="63">
        <v>2.6</v>
      </c>
      <c r="H38" s="63">
        <v>3.1</v>
      </c>
      <c r="I38" s="63">
        <v>2.9</v>
      </c>
      <c r="J38" s="63"/>
      <c r="K38" s="61">
        <f t="shared" si="3"/>
        <v>10.9</v>
      </c>
    </row>
    <row r="39" spans="1:11" s="9" customFormat="1" ht="15" customHeight="1" thickBot="1">
      <c r="A39" s="52" t="str">
        <f>Liste!C50</f>
        <v>Junioren</v>
      </c>
      <c r="B39" s="33" t="str">
        <f>'Manns.'!$G$10</f>
        <v>Sabrina Rebh</v>
      </c>
      <c r="D39" s="43">
        <v>4.5</v>
      </c>
      <c r="E39" s="43">
        <v>10</v>
      </c>
      <c r="F39" s="43">
        <v>2.5</v>
      </c>
      <c r="G39" s="43">
        <v>2.3</v>
      </c>
      <c r="H39" s="43">
        <v>3.1</v>
      </c>
      <c r="I39" s="43">
        <v>2.9</v>
      </c>
      <c r="J39" s="43"/>
      <c r="K39" s="56">
        <f t="shared" si="3"/>
        <v>11.8</v>
      </c>
    </row>
    <row r="40" spans="1:11" ht="12.7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</row>
  </sheetData>
  <sheetProtection/>
  <mergeCells count="8">
    <mergeCell ref="A31:B31"/>
    <mergeCell ref="A40:K40"/>
    <mergeCell ref="A1:B1"/>
    <mergeCell ref="A10:K10"/>
    <mergeCell ref="A11:B11"/>
    <mergeCell ref="A20:K20"/>
    <mergeCell ref="A21:B21"/>
    <mergeCell ref="A30:K30"/>
  </mergeCells>
  <dataValidations count="3">
    <dataValidation type="custom" allowBlank="1" showInputMessage="1" showErrorMessage="1" errorTitle="Üngültiger B-Note Abzug" error="Der eingebene Abzug ist kleiner als 0 oder größer, als die maximal erreichbare B-Note" sqref="F39:I39 F4:I7 G16:I17 F24:I27 F14:F17 F34:F37 F29:I29 G36:I37 F19:I19 F9:I9">
      <formula1>AND(F39&gt;=0,F39&lt;=$E39)</formula1>
    </dataValidation>
    <dataValidation type="custom" allowBlank="1" showInputMessage="1" showErrorMessage="1" errorTitle="Üngültiger B-Note Abzug" error="Der eingegebene Abzug ist kleiner als 0 oder größer als die maximal erreichbare B-Note" sqref="F23:I23 F3:I3 F18:I18 F38:I38 F33 F28:I28 F13 G33:I35 G13:I15 F8:I8">
      <formula1>AND(F23&gt;=0,F23&lt;=$E23)</formula1>
    </dataValidation>
    <dataValidation errorStyle="warning" type="list" allowBlank="1" showInputMessage="1" showErrorMessage="1" sqref="B24:B29 B4:B9 B14:B19 B34:B39">
      <formula1>Heimturnerinnen</formula1>
    </dataValidation>
  </dataValidations>
  <printOptions horizontalCentered="1"/>
  <pageMargins left="0.7874015748031497" right="0.7874015748031497" top="0.984251968503937" bottom="0.3937007874015748" header="0.31496062992125984" footer="0.1968503937007874"/>
  <pageSetup horizontalDpi="600" verticalDpi="600" orientation="landscape" paperSize="9" scale="77" r:id="rId1"/>
  <headerFooter alignWithMargins="0">
    <oddHeader>&amp;L&amp;"Arial,Fett Kursiv"&amp;20&amp;A&amp;C&amp;"Arial,Fett"&amp;48 7. Gottlieb-Daimler-Cup 2009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zoomScale="95" zoomScaleNormal="95" zoomScalePageLayoutView="0" workbookViewId="0" topLeftCell="A1">
      <pane xSplit="1" ySplit="2" topLeftCell="B1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9" sqref="H29"/>
    </sheetView>
  </sheetViews>
  <sheetFormatPr defaultColWidth="11.421875" defaultRowHeight="12.75"/>
  <cols>
    <col min="1" max="1" width="8.7109375" style="0" customWidth="1"/>
    <col min="2" max="2" width="29.7109375" style="0" customWidth="1"/>
    <col min="3" max="3" width="0" style="0" hidden="1" customWidth="1"/>
    <col min="4" max="10" width="7.7109375" style="0" customWidth="1"/>
    <col min="11" max="11" width="14.7109375" style="0" customWidth="1"/>
  </cols>
  <sheetData>
    <row r="1" spans="1:11" ht="21" customHeight="1">
      <c r="A1" s="178" t="s">
        <v>19</v>
      </c>
      <c r="B1" s="178"/>
      <c r="C1" s="36"/>
      <c r="D1" s="76"/>
      <c r="E1" s="76"/>
      <c r="F1" s="76"/>
      <c r="G1" s="76"/>
      <c r="H1" s="76"/>
      <c r="I1" s="76"/>
      <c r="J1" s="76"/>
      <c r="K1" s="74"/>
    </row>
    <row r="2" spans="1:11" s="80" customFormat="1" ht="21" customHeight="1" thickBot="1">
      <c r="A2" s="30" t="s">
        <v>20</v>
      </c>
      <c r="B2" s="32" t="s">
        <v>15</v>
      </c>
      <c r="C2" s="79"/>
      <c r="D2" s="54" t="s">
        <v>33</v>
      </c>
      <c r="E2" s="54" t="s">
        <v>34</v>
      </c>
      <c r="F2" s="54" t="s">
        <v>1</v>
      </c>
      <c r="G2" s="54" t="s">
        <v>2</v>
      </c>
      <c r="H2" s="54" t="s">
        <v>3</v>
      </c>
      <c r="I2" s="54" t="s">
        <v>4</v>
      </c>
      <c r="J2" s="54" t="s">
        <v>31</v>
      </c>
      <c r="K2" s="54" t="s">
        <v>32</v>
      </c>
    </row>
    <row r="3" spans="1:11" ht="15" customHeight="1" thickBot="1">
      <c r="A3" s="43" t="s">
        <v>14</v>
      </c>
      <c r="B3" s="33"/>
      <c r="C3" s="23"/>
      <c r="D3" s="43"/>
      <c r="E3" s="72">
        <v>10</v>
      </c>
      <c r="F3" s="43"/>
      <c r="G3" s="43"/>
      <c r="H3" s="43"/>
      <c r="I3" s="43"/>
      <c r="J3" s="43"/>
      <c r="K3" s="58">
        <f aca="true" t="shared" si="0" ref="K3:K9">IF(COUNT(F3:I3)=0,"",IF(COUNT(F3:I3)&lt;4,ROUND(D3-J3+(E3-(SUM(F3:I3)/COUNT(F3:I3))),RStellen),ROUND((D3-J3+(E3-((LARGE(F3:I3,2)+LARGE(F3:I3,3))/2))),RStellen)))</f>
      </c>
    </row>
    <row r="4" spans="1:11" ht="15" customHeight="1" thickBot="1">
      <c r="A4" s="44" t="str">
        <f>Liste!C55</f>
        <v>Meister</v>
      </c>
      <c r="B4" s="92" t="str">
        <f>'Manns.'!H5</f>
        <v>----------------</v>
      </c>
      <c r="C4" s="9"/>
      <c r="D4" s="63"/>
      <c r="E4" s="63">
        <v>10</v>
      </c>
      <c r="F4" s="63"/>
      <c r="G4" s="44"/>
      <c r="H4" s="44"/>
      <c r="I4" s="44"/>
      <c r="J4" s="44"/>
      <c r="K4" s="57">
        <f t="shared" si="0"/>
      </c>
    </row>
    <row r="5" spans="1:11" ht="15" customHeight="1" thickBot="1">
      <c r="A5" s="43" t="str">
        <f>Liste!C56</f>
        <v>Meister</v>
      </c>
      <c r="B5" s="33" t="str">
        <f>'Manns.'!H6</f>
        <v>--------------</v>
      </c>
      <c r="C5" s="9"/>
      <c r="D5" s="43"/>
      <c r="E5" s="43">
        <v>10</v>
      </c>
      <c r="F5" s="43"/>
      <c r="G5" s="43"/>
      <c r="H5" s="43"/>
      <c r="I5" s="43"/>
      <c r="J5" s="43"/>
      <c r="K5" s="56">
        <f t="shared" si="0"/>
      </c>
    </row>
    <row r="6" spans="1:11" ht="15" customHeight="1" thickBot="1">
      <c r="A6" s="44" t="str">
        <f>Liste!C57</f>
        <v>Meister</v>
      </c>
      <c r="B6" s="92" t="str">
        <f>'Manns.'!H7</f>
        <v>--------------</v>
      </c>
      <c r="C6" s="9"/>
      <c r="D6" s="63"/>
      <c r="E6" s="63">
        <v>10</v>
      </c>
      <c r="F6" s="63"/>
      <c r="G6" s="44"/>
      <c r="H6" s="44"/>
      <c r="I6" s="44"/>
      <c r="J6" s="44"/>
      <c r="K6" s="57">
        <f t="shared" si="0"/>
      </c>
    </row>
    <row r="7" spans="1:11" ht="15" customHeight="1" thickBot="1">
      <c r="A7" s="43" t="str">
        <f>Liste!C58</f>
        <v>Junioren</v>
      </c>
      <c r="B7" s="33" t="str">
        <f>'Manns.'!H8</f>
        <v>Susanne Schaller</v>
      </c>
      <c r="C7" s="9"/>
      <c r="D7" s="43">
        <v>2.4</v>
      </c>
      <c r="E7" s="43">
        <v>10</v>
      </c>
      <c r="F7" s="43">
        <v>0.4</v>
      </c>
      <c r="G7" s="43">
        <v>0.6</v>
      </c>
      <c r="H7" s="43"/>
      <c r="I7" s="43"/>
      <c r="J7" s="43"/>
      <c r="K7" s="56">
        <f t="shared" si="0"/>
        <v>11.9</v>
      </c>
    </row>
    <row r="8" spans="1:11" ht="15" customHeight="1" thickBot="1">
      <c r="A8" s="44" t="str">
        <f>Liste!C59</f>
        <v>Junioren</v>
      </c>
      <c r="B8" s="92" t="str">
        <f>'Manns.'!H9</f>
        <v>Constanze Tiefnig</v>
      </c>
      <c r="C8" s="45"/>
      <c r="D8" s="63">
        <v>4</v>
      </c>
      <c r="E8" s="63">
        <v>10</v>
      </c>
      <c r="F8" s="63">
        <v>2.2</v>
      </c>
      <c r="G8" s="63">
        <v>2.3</v>
      </c>
      <c r="H8" s="63"/>
      <c r="I8" s="63"/>
      <c r="J8" s="63"/>
      <c r="K8" s="57">
        <f t="shared" si="0"/>
        <v>11.75</v>
      </c>
    </row>
    <row r="9" spans="1:11" ht="13.5" thickBot="1">
      <c r="A9" s="43" t="str">
        <f>Liste!C60</f>
        <v>Junioren</v>
      </c>
      <c r="B9" s="33" t="str">
        <f>'Manns.'!H10</f>
        <v>Katharina Schrank</v>
      </c>
      <c r="C9" s="9"/>
      <c r="D9" s="43">
        <v>3.4</v>
      </c>
      <c r="E9" s="43">
        <v>10</v>
      </c>
      <c r="F9" s="43">
        <v>1.5</v>
      </c>
      <c r="G9" s="43">
        <v>1.6</v>
      </c>
      <c r="H9" s="43"/>
      <c r="I9" s="43"/>
      <c r="J9" s="43"/>
      <c r="K9" s="56">
        <f t="shared" si="0"/>
        <v>11.85</v>
      </c>
    </row>
    <row r="10" spans="1:11" ht="12.7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</row>
    <row r="11" spans="1:11" ht="21" customHeight="1">
      <c r="A11" s="178" t="s">
        <v>5</v>
      </c>
      <c r="B11" s="178"/>
      <c r="C11" s="36"/>
      <c r="D11" s="76"/>
      <c r="E11" s="76"/>
      <c r="F11" s="76"/>
      <c r="G11" s="76"/>
      <c r="H11" s="76"/>
      <c r="I11" s="76"/>
      <c r="J11" s="76"/>
      <c r="K11" s="74"/>
    </row>
    <row r="12" spans="1:11" s="80" customFormat="1" ht="21" customHeight="1" thickBot="1">
      <c r="A12" s="30" t="s">
        <v>20</v>
      </c>
      <c r="B12" s="32" t="s">
        <v>15</v>
      </c>
      <c r="C12" s="79"/>
      <c r="D12" s="54" t="s">
        <v>33</v>
      </c>
      <c r="E12" s="54" t="s">
        <v>34</v>
      </c>
      <c r="F12" s="54" t="s">
        <v>1</v>
      </c>
      <c r="G12" s="54" t="s">
        <v>2</v>
      </c>
      <c r="H12" s="54" t="s">
        <v>3</v>
      </c>
      <c r="I12" s="54" t="s">
        <v>4</v>
      </c>
      <c r="J12" s="54" t="s">
        <v>31</v>
      </c>
      <c r="K12" s="54" t="s">
        <v>32</v>
      </c>
    </row>
    <row r="13" spans="1:11" ht="15" customHeight="1" thickBot="1">
      <c r="A13" s="43" t="s">
        <v>14</v>
      </c>
      <c r="B13" s="33"/>
      <c r="C13" s="23"/>
      <c r="D13" s="43"/>
      <c r="E13" s="72"/>
      <c r="F13" s="43"/>
      <c r="G13" s="43"/>
      <c r="H13" s="43"/>
      <c r="I13" s="43"/>
      <c r="J13" s="43"/>
      <c r="K13" s="56">
        <f aca="true" t="shared" si="1" ref="K13:K19">IF(COUNT(F13:I13)=0,"",IF(COUNT(F13:I13)&lt;4,ROUND(D13-J13+(E13-(SUM(F13:I13)/COUNT(F13:I13))),RStellen),ROUND((D13-J13+(E13-((LARGE(F13:I13,2)+LARGE(F13:I13,3))/2))),RStellen)))</f>
      </c>
    </row>
    <row r="14" spans="1:11" ht="15" customHeight="1" thickBot="1">
      <c r="A14" s="63" t="str">
        <f>Liste!C55</f>
        <v>Meister</v>
      </c>
      <c r="B14" s="92" t="str">
        <f>'Manns.'!H5</f>
        <v>----------------</v>
      </c>
      <c r="C14" s="9"/>
      <c r="D14" s="63"/>
      <c r="E14" s="63"/>
      <c r="F14" s="63"/>
      <c r="G14" s="63"/>
      <c r="H14" s="63"/>
      <c r="I14" s="63"/>
      <c r="J14" s="63"/>
      <c r="K14" s="61">
        <f t="shared" si="1"/>
      </c>
    </row>
    <row r="15" spans="1:11" ht="15" customHeight="1" thickBot="1">
      <c r="A15" s="43" t="str">
        <f>Liste!C56</f>
        <v>Meister</v>
      </c>
      <c r="B15" s="33" t="str">
        <f>'Manns.'!H6</f>
        <v>--------------</v>
      </c>
      <c r="C15" s="9"/>
      <c r="D15" s="43"/>
      <c r="E15" s="43"/>
      <c r="F15" s="43"/>
      <c r="G15" s="43"/>
      <c r="H15" s="43"/>
      <c r="I15" s="43"/>
      <c r="J15" s="43"/>
      <c r="K15" s="56">
        <f t="shared" si="1"/>
      </c>
    </row>
    <row r="16" spans="1:11" ht="15" customHeight="1" thickBot="1">
      <c r="A16" s="63" t="str">
        <f>Liste!C57</f>
        <v>Meister</v>
      </c>
      <c r="B16" s="92" t="str">
        <f>'Manns.'!H7</f>
        <v>--------------</v>
      </c>
      <c r="C16" s="9"/>
      <c r="D16" s="63"/>
      <c r="E16" s="63"/>
      <c r="F16" s="63"/>
      <c r="G16" s="44"/>
      <c r="H16" s="44"/>
      <c r="I16" s="44"/>
      <c r="J16" s="44"/>
      <c r="K16" s="61">
        <f t="shared" si="1"/>
      </c>
    </row>
    <row r="17" spans="1:11" ht="15" customHeight="1" thickBot="1">
      <c r="A17" s="43" t="str">
        <f>Liste!C58</f>
        <v>Junioren</v>
      </c>
      <c r="B17" s="33" t="str">
        <f>'Manns.'!H8</f>
        <v>Susanne Schaller</v>
      </c>
      <c r="C17" s="9"/>
      <c r="D17" s="43">
        <v>1.1</v>
      </c>
      <c r="E17" s="43">
        <v>10</v>
      </c>
      <c r="F17" s="43">
        <v>4.8</v>
      </c>
      <c r="G17" s="43">
        <v>5.3</v>
      </c>
      <c r="H17" s="43">
        <v>5.1</v>
      </c>
      <c r="I17" s="43">
        <v>5.1</v>
      </c>
      <c r="J17" s="43"/>
      <c r="K17" s="56">
        <f t="shared" si="1"/>
        <v>6</v>
      </c>
    </row>
    <row r="18" spans="1:11" ht="15" customHeight="1" thickBot="1">
      <c r="A18" s="63" t="str">
        <f>Liste!C59</f>
        <v>Junioren</v>
      </c>
      <c r="B18" s="92" t="str">
        <f>'Manns.'!H9</f>
        <v>Constanze Tiefnig</v>
      </c>
      <c r="C18" s="45"/>
      <c r="D18" s="63">
        <v>2.4</v>
      </c>
      <c r="E18" s="63">
        <v>10</v>
      </c>
      <c r="F18" s="63">
        <v>2.9</v>
      </c>
      <c r="G18" s="63">
        <v>3.3</v>
      </c>
      <c r="H18" s="63">
        <v>3.8</v>
      </c>
      <c r="I18" s="63">
        <v>4.1</v>
      </c>
      <c r="J18" s="63"/>
      <c r="K18" s="61">
        <f t="shared" si="1"/>
        <v>8.85</v>
      </c>
    </row>
    <row r="19" spans="1:11" ht="15" customHeight="1" thickBot="1">
      <c r="A19" s="43" t="str">
        <f>Liste!C60</f>
        <v>Junioren</v>
      </c>
      <c r="B19" s="33" t="str">
        <f>'Manns.'!H10</f>
        <v>Katharina Schrank</v>
      </c>
      <c r="C19" s="9"/>
      <c r="D19" s="43">
        <v>1.8</v>
      </c>
      <c r="E19" s="43">
        <v>10</v>
      </c>
      <c r="F19" s="43">
        <v>4.1</v>
      </c>
      <c r="G19" s="43">
        <v>4.5</v>
      </c>
      <c r="H19" s="43">
        <v>4.7</v>
      </c>
      <c r="I19" s="43">
        <v>4.5</v>
      </c>
      <c r="J19" s="43"/>
      <c r="K19" s="56">
        <f t="shared" si="1"/>
        <v>7.3</v>
      </c>
    </row>
    <row r="20" spans="1:11" ht="12.75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</row>
    <row r="21" spans="1:11" ht="21" customHeight="1">
      <c r="A21" s="178" t="s">
        <v>6</v>
      </c>
      <c r="B21" s="178"/>
      <c r="C21" s="36"/>
      <c r="D21" s="76"/>
      <c r="E21" s="76"/>
      <c r="F21" s="76"/>
      <c r="G21" s="76"/>
      <c r="H21" s="76"/>
      <c r="I21" s="76"/>
      <c r="J21" s="76"/>
      <c r="K21" s="74"/>
    </row>
    <row r="22" spans="1:11" s="80" customFormat="1" ht="21" customHeight="1" thickBot="1">
      <c r="A22" s="30" t="s">
        <v>20</v>
      </c>
      <c r="B22" s="32" t="s">
        <v>15</v>
      </c>
      <c r="C22" s="79"/>
      <c r="D22" s="54" t="s">
        <v>33</v>
      </c>
      <c r="E22" s="54" t="s">
        <v>34</v>
      </c>
      <c r="F22" s="54" t="s">
        <v>1</v>
      </c>
      <c r="G22" s="54" t="s">
        <v>2</v>
      </c>
      <c r="H22" s="54" t="s">
        <v>3</v>
      </c>
      <c r="I22" s="54" t="s">
        <v>4</v>
      </c>
      <c r="J22" s="54" t="s">
        <v>31</v>
      </c>
      <c r="K22" s="54" t="s">
        <v>32</v>
      </c>
    </row>
    <row r="23" spans="1:11" ht="15" customHeight="1" thickBot="1">
      <c r="A23" s="43" t="s">
        <v>14</v>
      </c>
      <c r="B23" s="33"/>
      <c r="C23" s="23"/>
      <c r="D23" s="43"/>
      <c r="E23" s="72"/>
      <c r="F23" s="43"/>
      <c r="G23" s="43"/>
      <c r="H23" s="43"/>
      <c r="I23" s="43"/>
      <c r="J23" s="43"/>
      <c r="K23" s="56">
        <f aca="true" t="shared" si="2" ref="K23:K29">IF(COUNT(F23:I23)=0,"",IF(COUNT(F23:I23)&lt;4,ROUND(D23-J23+(E23-(SUM(F23:I23)/COUNT(F23:I23))),RStellen),ROUND((D23-J23+(E23-((LARGE(F23:I23,2)+LARGE(F23:I23,3))/2))),RStellen)))</f>
      </c>
    </row>
    <row r="24" spans="1:11" ht="15" customHeight="1" thickBot="1">
      <c r="A24" s="44" t="str">
        <f>Liste!C55</f>
        <v>Meister</v>
      </c>
      <c r="B24" s="92" t="str">
        <f>'Manns.'!H5</f>
        <v>----------------</v>
      </c>
      <c r="C24" s="9"/>
      <c r="D24" s="63"/>
      <c r="E24" s="63"/>
      <c r="F24" s="63"/>
      <c r="G24" s="44"/>
      <c r="H24" s="44"/>
      <c r="I24" s="44"/>
      <c r="J24" s="44"/>
      <c r="K24" s="61">
        <f t="shared" si="2"/>
      </c>
    </row>
    <row r="25" spans="1:11" ht="15" customHeight="1" thickBot="1">
      <c r="A25" s="43" t="str">
        <f>Liste!C56</f>
        <v>Meister</v>
      </c>
      <c r="B25" s="33" t="str">
        <f>'Manns.'!H6</f>
        <v>--------------</v>
      </c>
      <c r="C25" s="9"/>
      <c r="D25" s="43"/>
      <c r="E25" s="43"/>
      <c r="F25" s="43"/>
      <c r="G25" s="43"/>
      <c r="H25" s="43"/>
      <c r="I25" s="43"/>
      <c r="J25" s="43"/>
      <c r="K25" s="56">
        <f t="shared" si="2"/>
      </c>
    </row>
    <row r="26" spans="1:11" ht="15" customHeight="1" thickBot="1">
      <c r="A26" s="44" t="str">
        <f>Liste!C57</f>
        <v>Meister</v>
      </c>
      <c r="B26" s="92" t="str">
        <f>'Manns.'!H7</f>
        <v>--------------</v>
      </c>
      <c r="C26" s="9"/>
      <c r="D26" s="63"/>
      <c r="E26" s="63"/>
      <c r="F26" s="63"/>
      <c r="G26" s="44"/>
      <c r="H26" s="44"/>
      <c r="I26" s="44"/>
      <c r="J26" s="44"/>
      <c r="K26" s="61">
        <f t="shared" si="2"/>
      </c>
    </row>
    <row r="27" spans="1:11" ht="15" customHeight="1" thickBot="1">
      <c r="A27" s="43" t="str">
        <f>Liste!C58</f>
        <v>Junioren</v>
      </c>
      <c r="B27" s="33" t="str">
        <f>'Manns.'!H8</f>
        <v>Susanne Schaller</v>
      </c>
      <c r="C27" s="9"/>
      <c r="D27" s="43">
        <v>3.3</v>
      </c>
      <c r="E27" s="43">
        <v>10</v>
      </c>
      <c r="F27" s="43">
        <v>3.4</v>
      </c>
      <c r="G27" s="43">
        <v>2.8</v>
      </c>
      <c r="H27" s="43">
        <v>3.2</v>
      </c>
      <c r="I27" s="43">
        <v>2.7</v>
      </c>
      <c r="J27" s="43"/>
      <c r="K27" s="56">
        <f t="shared" si="2"/>
        <v>10.3</v>
      </c>
    </row>
    <row r="28" spans="1:11" ht="15" customHeight="1" thickBot="1">
      <c r="A28" s="44" t="str">
        <f>Liste!C59</f>
        <v>Junioren</v>
      </c>
      <c r="B28" s="92" t="str">
        <f>'Manns.'!H9</f>
        <v>Constanze Tiefnig</v>
      </c>
      <c r="C28" s="45"/>
      <c r="D28" s="63">
        <v>2.9</v>
      </c>
      <c r="E28" s="63">
        <v>10</v>
      </c>
      <c r="F28" s="63">
        <v>3.7</v>
      </c>
      <c r="G28" s="63">
        <v>3.8</v>
      </c>
      <c r="H28" s="63">
        <v>3.3</v>
      </c>
      <c r="I28" s="63">
        <v>3.2</v>
      </c>
      <c r="J28" s="63"/>
      <c r="K28" s="61">
        <f t="shared" si="2"/>
        <v>9.4</v>
      </c>
    </row>
    <row r="29" spans="1:11" ht="15" customHeight="1" thickBot="1">
      <c r="A29" s="43" t="str">
        <f>Liste!C60</f>
        <v>Junioren</v>
      </c>
      <c r="B29" s="33" t="str">
        <f>'Manns.'!H10</f>
        <v>Katharina Schrank</v>
      </c>
      <c r="C29" s="9"/>
      <c r="D29" s="43">
        <v>3.8</v>
      </c>
      <c r="E29" s="43">
        <v>10</v>
      </c>
      <c r="F29" s="43">
        <v>4</v>
      </c>
      <c r="G29" s="43">
        <v>3.8</v>
      </c>
      <c r="H29" s="43">
        <v>3.9</v>
      </c>
      <c r="I29" s="43">
        <v>4.3</v>
      </c>
      <c r="J29" s="43"/>
      <c r="K29" s="56">
        <f t="shared" si="2"/>
        <v>9.85</v>
      </c>
    </row>
    <row r="30" spans="1:11" ht="12.7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</row>
    <row r="31" spans="1:11" ht="21" customHeight="1">
      <c r="A31" s="178" t="s">
        <v>7</v>
      </c>
      <c r="B31" s="178"/>
      <c r="C31" s="36"/>
      <c r="D31" s="76"/>
      <c r="E31" s="76"/>
      <c r="F31" s="76"/>
      <c r="G31" s="76"/>
      <c r="H31" s="76"/>
      <c r="I31" s="76"/>
      <c r="J31" s="76"/>
      <c r="K31" s="74"/>
    </row>
    <row r="32" spans="1:11" s="80" customFormat="1" ht="21" customHeight="1" thickBot="1">
      <c r="A32" s="30" t="s">
        <v>20</v>
      </c>
      <c r="B32" s="32" t="s">
        <v>15</v>
      </c>
      <c r="C32" s="79"/>
      <c r="D32" s="54" t="s">
        <v>33</v>
      </c>
      <c r="E32" s="54" t="s">
        <v>34</v>
      </c>
      <c r="F32" s="54" t="s">
        <v>1</v>
      </c>
      <c r="G32" s="54" t="s">
        <v>2</v>
      </c>
      <c r="H32" s="54" t="s">
        <v>3</v>
      </c>
      <c r="I32" s="54" t="s">
        <v>4</v>
      </c>
      <c r="J32" s="54" t="s">
        <v>31</v>
      </c>
      <c r="K32" s="54" t="s">
        <v>32</v>
      </c>
    </row>
    <row r="33" spans="1:11" ht="15" customHeight="1" thickBot="1">
      <c r="A33" s="43" t="s">
        <v>14</v>
      </c>
      <c r="B33" s="33"/>
      <c r="C33" s="23"/>
      <c r="D33" s="43"/>
      <c r="E33" s="72"/>
      <c r="F33" s="43"/>
      <c r="G33" s="43"/>
      <c r="H33" s="43"/>
      <c r="I33" s="43"/>
      <c r="J33" s="43"/>
      <c r="K33" s="56">
        <f aca="true" t="shared" si="3" ref="K33:K39">IF(COUNT(F33:I33)=0,"",IF(COUNT(F33:I33)&lt;4,ROUND(D33-J33+(E33-(SUM(F33:I33)/COUNT(F33:I33))),RStellen),ROUND((D33-J33+(E33-((LARGE(F33:I33,2)+LARGE(F33:I33,3))/2))),RStellen)))</f>
      </c>
    </row>
    <row r="34" spans="1:11" ht="15" customHeight="1" thickBot="1">
      <c r="A34" s="63" t="str">
        <f>Liste!C55</f>
        <v>Meister</v>
      </c>
      <c r="B34" s="92" t="str">
        <f>'Manns.'!H5</f>
        <v>----------------</v>
      </c>
      <c r="C34" s="9"/>
      <c r="D34" s="63"/>
      <c r="E34" s="63"/>
      <c r="F34" s="63"/>
      <c r="G34" s="63"/>
      <c r="H34" s="63"/>
      <c r="I34" s="63"/>
      <c r="J34" s="63"/>
      <c r="K34" s="61">
        <f t="shared" si="3"/>
      </c>
    </row>
    <row r="35" spans="1:11" ht="15" customHeight="1" thickBot="1">
      <c r="A35" s="43" t="str">
        <f>Liste!C56</f>
        <v>Meister</v>
      </c>
      <c r="B35" s="33" t="str">
        <f>'Manns.'!H6</f>
        <v>--------------</v>
      </c>
      <c r="C35" s="9"/>
      <c r="D35" s="43"/>
      <c r="E35" s="43"/>
      <c r="F35" s="43"/>
      <c r="G35" s="43"/>
      <c r="H35" s="43"/>
      <c r="I35" s="43"/>
      <c r="J35" s="43"/>
      <c r="K35" s="56">
        <f t="shared" si="3"/>
      </c>
    </row>
    <row r="36" spans="1:11" ht="15" customHeight="1" thickBot="1">
      <c r="A36" s="63" t="str">
        <f>Liste!C57</f>
        <v>Meister</v>
      </c>
      <c r="B36" s="92" t="str">
        <f>'Manns.'!H7</f>
        <v>--------------</v>
      </c>
      <c r="C36" s="9"/>
      <c r="D36" s="63"/>
      <c r="E36" s="63"/>
      <c r="F36" s="63"/>
      <c r="G36" s="44"/>
      <c r="H36" s="44"/>
      <c r="I36" s="44"/>
      <c r="J36" s="44"/>
      <c r="K36" s="61">
        <f t="shared" si="3"/>
      </c>
    </row>
    <row r="37" spans="1:11" ht="15" customHeight="1" thickBot="1">
      <c r="A37" s="43" t="str">
        <f>Liste!C58</f>
        <v>Junioren</v>
      </c>
      <c r="B37" s="33" t="str">
        <f>'Manns.'!H8</f>
        <v>Susanne Schaller</v>
      </c>
      <c r="C37" s="9"/>
      <c r="D37" s="43">
        <v>2.7</v>
      </c>
      <c r="E37" s="43">
        <v>10</v>
      </c>
      <c r="F37" s="43">
        <v>2.6</v>
      </c>
      <c r="G37" s="43">
        <v>2.4</v>
      </c>
      <c r="H37" s="43">
        <v>2.6</v>
      </c>
      <c r="I37" s="43">
        <v>2.2</v>
      </c>
      <c r="J37" s="43"/>
      <c r="K37" s="56">
        <f t="shared" si="3"/>
        <v>10.2</v>
      </c>
    </row>
    <row r="38" spans="1:11" ht="15" customHeight="1" thickBot="1">
      <c r="A38" s="63" t="str">
        <f>Liste!C59</f>
        <v>Junioren</v>
      </c>
      <c r="B38" s="92" t="str">
        <f>'Manns.'!H9</f>
        <v>Constanze Tiefnig</v>
      </c>
      <c r="C38" s="45"/>
      <c r="D38" s="63">
        <v>2.7</v>
      </c>
      <c r="E38" s="63">
        <v>10</v>
      </c>
      <c r="F38" s="63">
        <v>2.5</v>
      </c>
      <c r="G38" s="63">
        <v>2</v>
      </c>
      <c r="H38" s="63">
        <v>2.5</v>
      </c>
      <c r="I38" s="63">
        <v>2.1</v>
      </c>
      <c r="J38" s="63"/>
      <c r="K38" s="61">
        <f t="shared" si="3"/>
        <v>10.4</v>
      </c>
    </row>
    <row r="39" spans="1:11" ht="15" customHeight="1" thickBot="1">
      <c r="A39" s="43" t="str">
        <f>Liste!C60</f>
        <v>Junioren</v>
      </c>
      <c r="B39" s="33" t="str">
        <f>'Manns.'!H10</f>
        <v>Katharina Schrank</v>
      </c>
      <c r="C39" s="9"/>
      <c r="D39" s="43">
        <v>3.6</v>
      </c>
      <c r="E39" s="43">
        <v>10</v>
      </c>
      <c r="F39" s="43">
        <v>2.7</v>
      </c>
      <c r="G39" s="43">
        <v>2.7</v>
      </c>
      <c r="H39" s="43">
        <v>3.4</v>
      </c>
      <c r="I39" s="43">
        <v>3.1</v>
      </c>
      <c r="J39" s="43"/>
      <c r="K39" s="56">
        <f t="shared" si="3"/>
        <v>10.7</v>
      </c>
    </row>
    <row r="40" spans="1:11" ht="12.7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</row>
  </sheetData>
  <sheetProtection/>
  <mergeCells count="8">
    <mergeCell ref="A31:B31"/>
    <mergeCell ref="A40:K40"/>
    <mergeCell ref="A1:B1"/>
    <mergeCell ref="A10:K10"/>
    <mergeCell ref="A11:B11"/>
    <mergeCell ref="A20:K20"/>
    <mergeCell ref="A21:B21"/>
    <mergeCell ref="A30:K30"/>
  </mergeCells>
  <dataValidations count="3">
    <dataValidation type="custom" allowBlank="1" showInputMessage="1" showErrorMessage="1" errorTitle="Üngültiger B-Note Abzug" error="Der eingebene Abzug ist kleiner als 0 oder größer, als die maximal erreichbare B-Note" sqref="G24:I26 F19 F24:F27 F39 G38:I39 G36:I36 F34:F37 F29:I29 G16:I19 F14:F17 G4:I9 F4:F7 F9">
      <formula1>AND(G24&gt;=0,G24&lt;=$E24)</formula1>
    </dataValidation>
    <dataValidation type="custom" allowBlank="1" showInputMessage="1" showErrorMessage="1" errorTitle="Üngültiger B-Note Abzug" error="Der eingegebene Abzug ist kleiner als 0 oder größer als die maximal erreichbare B-Note" sqref="F23:I23 F3:I3 F28 G33:I35 F33 F38 G13:I15 F13 F18 F8">
      <formula1>AND(F23&gt;=0,F23&lt;=$E23)</formula1>
    </dataValidation>
    <dataValidation errorStyle="warning" type="list" allowBlank="1" showInputMessage="1" showErrorMessage="1" sqref="B4:B9 B14:B19 B24:B29 B34:B39">
      <formula1>Heimturnerinnen</formula1>
    </dataValidation>
  </dataValidations>
  <printOptions horizontalCentered="1"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70" r:id="rId1"/>
  <headerFooter alignWithMargins="0">
    <oddHeader>&amp;L&amp;"Arial,Fett"&amp;20&amp;A&amp;C&amp;"Arial,Fett"&amp;48 7. Gottlieb-Daimler-Cup 2009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zoomScale="95" zoomScaleNormal="95" zoomScalePageLayoutView="0" workbookViewId="0" topLeftCell="A19">
      <selection activeCell="D48" sqref="D48"/>
    </sheetView>
  </sheetViews>
  <sheetFormatPr defaultColWidth="11.421875" defaultRowHeight="12.75"/>
  <cols>
    <col min="2" max="2" width="29.7109375" style="0" customWidth="1"/>
    <col min="3" max="3" width="0" style="0" hidden="1" customWidth="1"/>
    <col min="4" max="10" width="7.7109375" style="0" customWidth="1"/>
    <col min="11" max="11" width="14.7109375" style="0" customWidth="1"/>
  </cols>
  <sheetData>
    <row r="1" spans="1:11" ht="21" customHeight="1">
      <c r="A1" s="178" t="s">
        <v>19</v>
      </c>
      <c r="B1" s="178"/>
      <c r="C1" s="36"/>
      <c r="D1" s="76"/>
      <c r="E1" s="76"/>
      <c r="F1" s="76"/>
      <c r="G1" s="76"/>
      <c r="H1" s="76"/>
      <c r="I1" s="76"/>
      <c r="J1" s="76"/>
      <c r="K1" s="74"/>
    </row>
    <row r="2" spans="1:11" ht="21" customHeight="1" thickBot="1">
      <c r="A2" s="30" t="s">
        <v>20</v>
      </c>
      <c r="B2" s="32" t="s">
        <v>15</v>
      </c>
      <c r="C2" s="79"/>
      <c r="D2" s="54" t="s">
        <v>33</v>
      </c>
      <c r="E2" s="54" t="s">
        <v>34</v>
      </c>
      <c r="F2" s="54" t="s">
        <v>1</v>
      </c>
      <c r="G2" s="54" t="s">
        <v>2</v>
      </c>
      <c r="H2" s="54" t="s">
        <v>3</v>
      </c>
      <c r="I2" s="54" t="s">
        <v>4</v>
      </c>
      <c r="J2" s="54" t="s">
        <v>31</v>
      </c>
      <c r="K2" s="54" t="s">
        <v>32</v>
      </c>
    </row>
    <row r="3" spans="1:11" ht="15" customHeight="1" thickBot="1">
      <c r="A3" s="43" t="s">
        <v>14</v>
      </c>
      <c r="B3" s="33"/>
      <c r="C3" s="23"/>
      <c r="D3" s="43"/>
      <c r="E3" s="72">
        <v>10</v>
      </c>
      <c r="F3" s="43"/>
      <c r="G3" s="43"/>
      <c r="H3" s="43"/>
      <c r="I3" s="43"/>
      <c r="J3" s="43"/>
      <c r="K3" s="58">
        <f aca="true" t="shared" si="0" ref="K3:K9">IF(COUNT(F3:I3)=0,"",IF(COUNT(F3:I3)&lt;4,ROUND(D3-J3+(E3-(SUM(F3:I3)/COUNT(F3:I3))),RStellen),ROUND((D3-J3+(E3-((LARGE(F3:I3,2)+LARGE(F3:I3,3))/2))),RStellen)))</f>
      </c>
    </row>
    <row r="4" spans="1:11" ht="15" customHeight="1" thickBot="1">
      <c r="A4" s="44" t="str">
        <f>Liste!C55</f>
        <v>Meister</v>
      </c>
      <c r="B4" s="92" t="str">
        <f>'Manns.'!I5</f>
        <v>Lisa Domer</v>
      </c>
      <c r="C4" s="9"/>
      <c r="D4" s="63"/>
      <c r="E4" s="63">
        <v>10</v>
      </c>
      <c r="F4" s="63"/>
      <c r="G4" s="44"/>
      <c r="H4" s="44"/>
      <c r="I4" s="44"/>
      <c r="J4" s="44"/>
      <c r="K4" s="57">
        <f t="shared" si="0"/>
      </c>
    </row>
    <row r="5" spans="1:11" ht="15" customHeight="1" thickBot="1">
      <c r="A5" s="43" t="str">
        <f>Liste!C56</f>
        <v>Meister</v>
      </c>
      <c r="B5" s="33" t="str">
        <f>'Manns.'!I6</f>
        <v>---------------</v>
      </c>
      <c r="C5" s="9"/>
      <c r="D5" s="43"/>
      <c r="E5" s="43">
        <v>10</v>
      </c>
      <c r="F5" s="43"/>
      <c r="G5" s="43"/>
      <c r="H5" s="43"/>
      <c r="I5" s="43"/>
      <c r="J5" s="43"/>
      <c r="K5" s="56">
        <f t="shared" si="0"/>
      </c>
    </row>
    <row r="6" spans="1:11" ht="15" customHeight="1" thickBot="1">
      <c r="A6" s="44" t="str">
        <f>Liste!C57</f>
        <v>Meister</v>
      </c>
      <c r="B6" s="92" t="str">
        <f>'Manns.'!I7</f>
        <v>------------------</v>
      </c>
      <c r="C6" s="9"/>
      <c r="D6" s="63"/>
      <c r="E6" s="63">
        <v>10</v>
      </c>
      <c r="F6" s="63"/>
      <c r="G6" s="44"/>
      <c r="H6" s="44"/>
      <c r="I6" s="44"/>
      <c r="J6" s="44"/>
      <c r="K6" s="57">
        <f t="shared" si="0"/>
      </c>
    </row>
    <row r="7" spans="1:11" ht="15" customHeight="1" thickBot="1">
      <c r="A7" s="43" t="str">
        <f>Liste!C58</f>
        <v>Junioren</v>
      </c>
      <c r="B7" s="33" t="str">
        <f>'Manns.'!I8</f>
        <v>---------------</v>
      </c>
      <c r="C7" s="9"/>
      <c r="D7" s="43"/>
      <c r="E7" s="43">
        <v>10</v>
      </c>
      <c r="F7" s="43"/>
      <c r="G7" s="43"/>
      <c r="H7" s="43"/>
      <c r="I7" s="43"/>
      <c r="J7" s="43"/>
      <c r="K7" s="56">
        <f t="shared" si="0"/>
      </c>
    </row>
    <row r="8" spans="1:11" ht="15" customHeight="1" thickBot="1">
      <c r="A8" s="44" t="str">
        <f>Liste!C59</f>
        <v>Junioren</v>
      </c>
      <c r="B8" s="92" t="str">
        <f>'Manns.'!I9</f>
        <v>-------------------</v>
      </c>
      <c r="C8" s="45"/>
      <c r="D8" s="63"/>
      <c r="E8" s="63">
        <v>10</v>
      </c>
      <c r="F8" s="63"/>
      <c r="G8" s="63"/>
      <c r="H8" s="63"/>
      <c r="I8" s="63"/>
      <c r="J8" s="63"/>
      <c r="K8" s="57">
        <f t="shared" si="0"/>
      </c>
    </row>
    <row r="9" spans="1:11" ht="15" customHeight="1" thickBot="1">
      <c r="A9" s="43" t="str">
        <f>Liste!C60</f>
        <v>Junioren</v>
      </c>
      <c r="B9" s="33" t="str">
        <f>'Manns.'!I10</f>
        <v>-----------------</v>
      </c>
      <c r="C9" s="9"/>
      <c r="D9" s="43"/>
      <c r="E9" s="43">
        <v>10</v>
      </c>
      <c r="F9" s="43"/>
      <c r="G9" s="43"/>
      <c r="H9" s="43"/>
      <c r="I9" s="43"/>
      <c r="J9" s="43"/>
      <c r="K9" s="56">
        <f t="shared" si="0"/>
      </c>
    </row>
    <row r="10" spans="1:11" ht="12.7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</row>
    <row r="11" spans="1:11" ht="21" customHeight="1">
      <c r="A11" s="178" t="s">
        <v>5</v>
      </c>
      <c r="B11" s="178"/>
      <c r="C11" s="36"/>
      <c r="D11" s="76"/>
      <c r="E11" s="76"/>
      <c r="F11" s="76"/>
      <c r="G11" s="76"/>
      <c r="H11" s="76"/>
      <c r="I11" s="76"/>
      <c r="J11" s="76"/>
      <c r="K11" s="74"/>
    </row>
    <row r="12" spans="1:11" ht="21" customHeight="1" thickBot="1">
      <c r="A12" s="30" t="s">
        <v>20</v>
      </c>
      <c r="B12" s="32" t="s">
        <v>15</v>
      </c>
      <c r="C12" s="79"/>
      <c r="D12" s="54" t="s">
        <v>33</v>
      </c>
      <c r="E12" s="54" t="s">
        <v>34</v>
      </c>
      <c r="F12" s="54" t="s">
        <v>1</v>
      </c>
      <c r="G12" s="54" t="s">
        <v>2</v>
      </c>
      <c r="H12" s="54" t="s">
        <v>3</v>
      </c>
      <c r="I12" s="54" t="s">
        <v>4</v>
      </c>
      <c r="J12" s="54" t="s">
        <v>31</v>
      </c>
      <c r="K12" s="54" t="s">
        <v>32</v>
      </c>
    </row>
    <row r="13" spans="1:11" ht="15" customHeight="1" thickBot="1">
      <c r="A13" s="43" t="s">
        <v>14</v>
      </c>
      <c r="B13" s="33"/>
      <c r="C13" s="23"/>
      <c r="D13" s="43"/>
      <c r="E13" s="72"/>
      <c r="F13" s="43"/>
      <c r="G13" s="43"/>
      <c r="H13" s="43"/>
      <c r="I13" s="43"/>
      <c r="J13" s="43"/>
      <c r="K13" s="56">
        <f aca="true" t="shared" si="1" ref="K13:K19">IF(COUNT(F13:I13)=0,"",IF(COUNT(F13:I13)&lt;4,ROUND(D13-J13+(E13-(SUM(F13:I13)/COUNT(F13:I13))),RStellen),ROUND((D13-J13+(E13-((LARGE(F13:I13,2)+LARGE(F13:I13,3))/2))),RStellen)))</f>
      </c>
    </row>
    <row r="14" spans="1:11" ht="15" customHeight="1" thickBot="1">
      <c r="A14" s="63" t="str">
        <f>Liste!C55</f>
        <v>Meister</v>
      </c>
      <c r="B14" s="92" t="str">
        <f>'Manns.'!I5</f>
        <v>Lisa Domer</v>
      </c>
      <c r="C14" s="9"/>
      <c r="D14" s="63"/>
      <c r="E14" s="63"/>
      <c r="F14" s="63"/>
      <c r="G14" s="63"/>
      <c r="H14" s="63"/>
      <c r="I14" s="63"/>
      <c r="J14" s="63"/>
      <c r="K14" s="61">
        <f t="shared" si="1"/>
      </c>
    </row>
    <row r="15" spans="1:11" ht="15" customHeight="1" thickBot="1">
      <c r="A15" s="43" t="str">
        <f>Liste!C56</f>
        <v>Meister</v>
      </c>
      <c r="B15" s="33" t="str">
        <f>'Manns.'!I6</f>
        <v>---------------</v>
      </c>
      <c r="C15" s="9"/>
      <c r="D15" s="43"/>
      <c r="E15" s="43"/>
      <c r="F15" s="43"/>
      <c r="G15" s="43"/>
      <c r="H15" s="43"/>
      <c r="I15" s="43"/>
      <c r="J15" s="43"/>
      <c r="K15" s="56">
        <f t="shared" si="1"/>
      </c>
    </row>
    <row r="16" spans="1:11" ht="15" customHeight="1" thickBot="1">
      <c r="A16" s="63" t="str">
        <f>Liste!C57</f>
        <v>Meister</v>
      </c>
      <c r="B16" s="92" t="str">
        <f>'Manns.'!I7</f>
        <v>------------------</v>
      </c>
      <c r="C16" s="9"/>
      <c r="D16" s="63"/>
      <c r="E16" s="63"/>
      <c r="F16" s="63"/>
      <c r="G16" s="44"/>
      <c r="H16" s="44"/>
      <c r="I16" s="44"/>
      <c r="J16" s="44"/>
      <c r="K16" s="61">
        <f t="shared" si="1"/>
      </c>
    </row>
    <row r="17" spans="1:11" ht="15" customHeight="1" thickBot="1">
      <c r="A17" s="43" t="str">
        <f>Liste!C58</f>
        <v>Junioren</v>
      </c>
      <c r="B17" s="33" t="str">
        <f>'Manns.'!I8</f>
        <v>---------------</v>
      </c>
      <c r="C17" s="9"/>
      <c r="D17" s="43"/>
      <c r="E17" s="43"/>
      <c r="F17" s="43"/>
      <c r="G17" s="43"/>
      <c r="H17" s="43"/>
      <c r="I17" s="43"/>
      <c r="J17" s="43"/>
      <c r="K17" s="56">
        <f t="shared" si="1"/>
      </c>
    </row>
    <row r="18" spans="1:11" ht="15" customHeight="1" thickBot="1">
      <c r="A18" s="63" t="str">
        <f>Liste!C59</f>
        <v>Junioren</v>
      </c>
      <c r="B18" s="92" t="str">
        <f>'Manns.'!I9</f>
        <v>-------------------</v>
      </c>
      <c r="C18" s="45"/>
      <c r="D18" s="63"/>
      <c r="E18" s="63"/>
      <c r="F18" s="63"/>
      <c r="G18" s="63"/>
      <c r="H18" s="63"/>
      <c r="I18" s="63"/>
      <c r="J18" s="63"/>
      <c r="K18" s="61">
        <f t="shared" si="1"/>
      </c>
    </row>
    <row r="19" spans="1:11" ht="15" customHeight="1" thickBot="1">
      <c r="A19" s="43" t="str">
        <f>Liste!C60</f>
        <v>Junioren</v>
      </c>
      <c r="B19" s="33" t="str">
        <f>'Manns.'!I10</f>
        <v>-----------------</v>
      </c>
      <c r="C19" s="9"/>
      <c r="D19" s="43"/>
      <c r="E19" s="43"/>
      <c r="F19" s="43"/>
      <c r="G19" s="43"/>
      <c r="H19" s="43"/>
      <c r="I19" s="43"/>
      <c r="J19" s="43"/>
      <c r="K19" s="56">
        <f t="shared" si="1"/>
      </c>
    </row>
    <row r="20" spans="1:11" ht="12.75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</row>
    <row r="21" spans="1:11" ht="21" customHeight="1">
      <c r="A21" s="178" t="s">
        <v>6</v>
      </c>
      <c r="B21" s="178"/>
      <c r="C21" s="36"/>
      <c r="D21" s="76"/>
      <c r="E21" s="76"/>
      <c r="F21" s="76"/>
      <c r="G21" s="76"/>
      <c r="H21" s="76"/>
      <c r="I21" s="76"/>
      <c r="J21" s="76"/>
      <c r="K21" s="74"/>
    </row>
    <row r="22" spans="1:11" ht="21" customHeight="1" thickBot="1">
      <c r="A22" s="30" t="s">
        <v>20</v>
      </c>
      <c r="B22" s="32" t="s">
        <v>15</v>
      </c>
      <c r="C22" s="79"/>
      <c r="D22" s="54" t="s">
        <v>33</v>
      </c>
      <c r="E22" s="54" t="s">
        <v>34</v>
      </c>
      <c r="F22" s="54" t="s">
        <v>1</v>
      </c>
      <c r="G22" s="54" t="s">
        <v>2</v>
      </c>
      <c r="H22" s="54" t="s">
        <v>3</v>
      </c>
      <c r="I22" s="54" t="s">
        <v>4</v>
      </c>
      <c r="J22" s="54" t="s">
        <v>31</v>
      </c>
      <c r="K22" s="54" t="s">
        <v>32</v>
      </c>
    </row>
    <row r="23" spans="1:11" ht="15" customHeight="1" thickBot="1">
      <c r="A23" s="43" t="s">
        <v>14</v>
      </c>
      <c r="B23" s="33"/>
      <c r="C23" s="23"/>
      <c r="D23" s="43"/>
      <c r="E23" s="72"/>
      <c r="F23" s="43"/>
      <c r="G23" s="43"/>
      <c r="H23" s="43"/>
      <c r="I23" s="43"/>
      <c r="J23" s="43"/>
      <c r="K23" s="56">
        <f aca="true" t="shared" si="2" ref="K23:K29">IF(COUNT(F23:I23)=0,"",IF(COUNT(F23:I23)&lt;4,ROUND(D23-J23+(E23-(SUM(F23:I23)/COUNT(F23:I23))),RStellen),ROUND((D23-J23+(E23-((LARGE(F23:I23,2)+LARGE(F23:I23,3))/2))),RStellen)))</f>
      </c>
    </row>
    <row r="24" spans="1:11" ht="15" customHeight="1" thickBot="1">
      <c r="A24" s="44" t="str">
        <f>Liste!C55</f>
        <v>Meister</v>
      </c>
      <c r="B24" s="92" t="str">
        <f>'Manns.'!I5</f>
        <v>Lisa Domer</v>
      </c>
      <c r="C24" s="9"/>
      <c r="D24" s="63"/>
      <c r="E24" s="63"/>
      <c r="F24" s="63"/>
      <c r="G24" s="44"/>
      <c r="H24" s="44"/>
      <c r="I24" s="44"/>
      <c r="J24" s="44"/>
      <c r="K24" s="61">
        <f t="shared" si="2"/>
      </c>
    </row>
    <row r="25" spans="1:11" ht="15" customHeight="1" thickBot="1">
      <c r="A25" s="43" t="str">
        <f>Liste!C56</f>
        <v>Meister</v>
      </c>
      <c r="B25" s="33" t="str">
        <f>'Manns.'!I6</f>
        <v>---------------</v>
      </c>
      <c r="C25" s="9"/>
      <c r="D25" s="43"/>
      <c r="E25" s="43"/>
      <c r="F25" s="43"/>
      <c r="G25" s="43"/>
      <c r="H25" s="43"/>
      <c r="I25" s="43"/>
      <c r="J25" s="43"/>
      <c r="K25" s="56">
        <f t="shared" si="2"/>
      </c>
    </row>
    <row r="26" spans="1:11" ht="15" customHeight="1" thickBot="1">
      <c r="A26" s="44" t="str">
        <f>Liste!C57</f>
        <v>Meister</v>
      </c>
      <c r="B26" s="92" t="str">
        <f>'Manns.'!I7</f>
        <v>------------------</v>
      </c>
      <c r="C26" s="9"/>
      <c r="D26" s="63"/>
      <c r="E26" s="63"/>
      <c r="F26" s="63"/>
      <c r="G26" s="44"/>
      <c r="H26" s="44"/>
      <c r="I26" s="44"/>
      <c r="J26" s="44"/>
      <c r="K26" s="61">
        <f t="shared" si="2"/>
      </c>
    </row>
    <row r="27" spans="1:11" ht="15" customHeight="1" thickBot="1">
      <c r="A27" s="43" t="str">
        <f>Liste!C58</f>
        <v>Junioren</v>
      </c>
      <c r="B27" s="33" t="str">
        <f>'Manns.'!I8</f>
        <v>---------------</v>
      </c>
      <c r="C27" s="9"/>
      <c r="D27" s="43"/>
      <c r="E27" s="43"/>
      <c r="F27" s="43"/>
      <c r="G27" s="43"/>
      <c r="H27" s="43"/>
      <c r="I27" s="43"/>
      <c r="J27" s="43"/>
      <c r="K27" s="56">
        <f t="shared" si="2"/>
      </c>
    </row>
    <row r="28" spans="1:11" ht="15" customHeight="1" thickBot="1">
      <c r="A28" s="44" t="str">
        <f>Liste!C59</f>
        <v>Junioren</v>
      </c>
      <c r="B28" s="92" t="str">
        <f>'Manns.'!I9</f>
        <v>-------------------</v>
      </c>
      <c r="C28" s="45"/>
      <c r="D28" s="63"/>
      <c r="E28" s="63"/>
      <c r="F28" s="63"/>
      <c r="G28" s="63"/>
      <c r="H28" s="63"/>
      <c r="I28" s="63"/>
      <c r="J28" s="63"/>
      <c r="K28" s="61">
        <f t="shared" si="2"/>
      </c>
    </row>
    <row r="29" spans="1:11" ht="15" customHeight="1" thickBot="1">
      <c r="A29" s="43" t="str">
        <f>Liste!C60</f>
        <v>Junioren</v>
      </c>
      <c r="B29" s="33" t="str">
        <f>'Manns.'!I10</f>
        <v>-----------------</v>
      </c>
      <c r="C29" s="9"/>
      <c r="D29" s="43"/>
      <c r="E29" s="43"/>
      <c r="F29" s="43"/>
      <c r="G29" s="43"/>
      <c r="H29" s="43"/>
      <c r="I29" s="43"/>
      <c r="J29" s="43"/>
      <c r="K29" s="56">
        <f t="shared" si="2"/>
      </c>
    </row>
    <row r="30" spans="1:11" ht="12.7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</row>
    <row r="31" spans="1:11" ht="21" customHeight="1">
      <c r="A31" s="178" t="s">
        <v>7</v>
      </c>
      <c r="B31" s="178"/>
      <c r="C31" s="36"/>
      <c r="D31" s="76"/>
      <c r="E31" s="76"/>
      <c r="F31" s="76"/>
      <c r="G31" s="76"/>
      <c r="H31" s="76"/>
      <c r="I31" s="76"/>
      <c r="J31" s="76"/>
      <c r="K31" s="74"/>
    </row>
    <row r="32" spans="1:11" ht="21" customHeight="1" thickBot="1">
      <c r="A32" s="30" t="s">
        <v>20</v>
      </c>
      <c r="B32" s="32" t="s">
        <v>15</v>
      </c>
      <c r="C32" s="79"/>
      <c r="D32" s="54" t="s">
        <v>33</v>
      </c>
      <c r="E32" s="54" t="s">
        <v>34</v>
      </c>
      <c r="F32" s="54" t="s">
        <v>1</v>
      </c>
      <c r="G32" s="54" t="s">
        <v>2</v>
      </c>
      <c r="H32" s="54" t="s">
        <v>3</v>
      </c>
      <c r="I32" s="54" t="s">
        <v>4</v>
      </c>
      <c r="J32" s="54" t="s">
        <v>31</v>
      </c>
      <c r="K32" s="54" t="s">
        <v>32</v>
      </c>
    </row>
    <row r="33" spans="1:11" ht="15" customHeight="1" thickBot="1">
      <c r="A33" s="43" t="s">
        <v>14</v>
      </c>
      <c r="B33" s="33"/>
      <c r="C33" s="23"/>
      <c r="D33" s="43"/>
      <c r="E33" s="72"/>
      <c r="F33" s="43"/>
      <c r="G33" s="43"/>
      <c r="H33" s="43"/>
      <c r="I33" s="43"/>
      <c r="J33" s="43"/>
      <c r="K33" s="56">
        <f aca="true" t="shared" si="3" ref="K33:K39">IF(COUNT(F33:I33)=0,"",IF(COUNT(F33:I33)&lt;4,ROUND(D33-J33+(E33-(SUM(F33:I33)/COUNT(F33:I33))),RStellen),ROUND((D33-J33+(E33-((LARGE(F33:I33,2)+LARGE(F33:I33,3))/2))),RStellen)))</f>
      </c>
    </row>
    <row r="34" spans="1:11" ht="15" customHeight="1" thickBot="1">
      <c r="A34" s="63" t="str">
        <f>Liste!C55</f>
        <v>Meister</v>
      </c>
      <c r="B34" s="92" t="str">
        <f>'Manns.'!I5</f>
        <v>Lisa Domer</v>
      </c>
      <c r="C34" s="9"/>
      <c r="D34" s="63"/>
      <c r="E34" s="63"/>
      <c r="F34" s="63"/>
      <c r="G34" s="63"/>
      <c r="H34" s="63"/>
      <c r="I34" s="63"/>
      <c r="J34" s="63"/>
      <c r="K34" s="61">
        <f t="shared" si="3"/>
      </c>
    </row>
    <row r="35" spans="1:11" ht="15" customHeight="1" thickBot="1">
      <c r="A35" s="43" t="str">
        <f>Liste!C56</f>
        <v>Meister</v>
      </c>
      <c r="B35" s="33" t="str">
        <f>'Manns.'!I6</f>
        <v>---------------</v>
      </c>
      <c r="C35" s="9"/>
      <c r="D35" s="43"/>
      <c r="E35" s="43"/>
      <c r="F35" s="43"/>
      <c r="G35" s="43"/>
      <c r="H35" s="43"/>
      <c r="I35" s="43"/>
      <c r="J35" s="43"/>
      <c r="K35" s="56">
        <f t="shared" si="3"/>
      </c>
    </row>
    <row r="36" spans="1:11" ht="15" customHeight="1" thickBot="1">
      <c r="A36" s="63" t="str">
        <f>Liste!C57</f>
        <v>Meister</v>
      </c>
      <c r="B36" s="92" t="str">
        <f>'Manns.'!I7</f>
        <v>------------------</v>
      </c>
      <c r="C36" s="9"/>
      <c r="D36" s="63"/>
      <c r="E36" s="63"/>
      <c r="F36" s="63"/>
      <c r="G36" s="44"/>
      <c r="H36" s="44"/>
      <c r="I36" s="44"/>
      <c r="J36" s="44"/>
      <c r="K36" s="61">
        <f t="shared" si="3"/>
      </c>
    </row>
    <row r="37" spans="1:11" ht="15" customHeight="1" thickBot="1">
      <c r="A37" s="43" t="str">
        <f>Liste!C58</f>
        <v>Junioren</v>
      </c>
      <c r="B37" s="33" t="str">
        <f>'Manns.'!I8</f>
        <v>---------------</v>
      </c>
      <c r="C37" s="9"/>
      <c r="D37" s="43"/>
      <c r="E37" s="43"/>
      <c r="F37" s="43"/>
      <c r="G37" s="43"/>
      <c r="H37" s="43"/>
      <c r="I37" s="43"/>
      <c r="J37" s="43"/>
      <c r="K37" s="56">
        <f t="shared" si="3"/>
      </c>
    </row>
    <row r="38" spans="1:11" ht="15" customHeight="1" thickBot="1">
      <c r="A38" s="63" t="str">
        <f>Liste!C59</f>
        <v>Junioren</v>
      </c>
      <c r="B38" s="92" t="str">
        <f>'Manns.'!I9</f>
        <v>-------------------</v>
      </c>
      <c r="C38" s="45"/>
      <c r="D38" s="63"/>
      <c r="E38" s="63"/>
      <c r="F38" s="63"/>
      <c r="G38" s="63"/>
      <c r="H38" s="63"/>
      <c r="I38" s="63"/>
      <c r="J38" s="63"/>
      <c r="K38" s="61">
        <f t="shared" si="3"/>
      </c>
    </row>
    <row r="39" spans="1:11" ht="15" customHeight="1" thickBot="1">
      <c r="A39" s="43" t="str">
        <f>Liste!C60</f>
        <v>Junioren</v>
      </c>
      <c r="B39" s="33" t="str">
        <f>'Manns.'!I10</f>
        <v>-----------------</v>
      </c>
      <c r="C39" s="9"/>
      <c r="D39" s="43"/>
      <c r="E39" s="43"/>
      <c r="F39" s="43"/>
      <c r="G39" s="43"/>
      <c r="H39" s="43"/>
      <c r="I39" s="43"/>
      <c r="J39" s="43"/>
      <c r="K39" s="56">
        <f t="shared" si="3"/>
      </c>
    </row>
    <row r="40" spans="1:11" ht="12.7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</row>
  </sheetData>
  <sheetProtection/>
  <mergeCells count="8">
    <mergeCell ref="A31:B31"/>
    <mergeCell ref="A40:K40"/>
    <mergeCell ref="A1:B1"/>
    <mergeCell ref="A10:K10"/>
    <mergeCell ref="A11:B11"/>
    <mergeCell ref="A20:K20"/>
    <mergeCell ref="A21:B21"/>
    <mergeCell ref="A30:K30"/>
  </mergeCells>
  <dataValidations count="3">
    <dataValidation type="custom" allowBlank="1" showInputMessage="1" showErrorMessage="1" errorTitle="Üngültiger B-Note Abzug" error="Der eingebene Abzug ist kleiner als 0 oder größer, als die maximal erreichbare B-Note" sqref="G24:I26 F19 F24:F27 F39 G38:I39 G36:I36 F34:F37 F29:I29 G16:I19 F14:F17 G4:I9 F4:F7 F9">
      <formula1>AND(G24&gt;=0,G24&lt;=$E24)</formula1>
    </dataValidation>
    <dataValidation type="custom" allowBlank="1" showInputMessage="1" showErrorMessage="1" errorTitle="Üngültiger B-Note Abzug" error="Der eingegebene Abzug ist kleiner als 0 oder größer als die maximal erreichbare B-Note" sqref="F23:I23 F3:I3 F28 G33:I35 F33 F38 G13:I15 F13 F18 F8">
      <formula1>AND(F23&gt;=0,F23&lt;=$E23)</formula1>
    </dataValidation>
    <dataValidation errorStyle="warning" type="list" allowBlank="1" showInputMessage="1" showErrorMessage="1" sqref="B4:B9 B14:B19 B24:B29 B34:B39">
      <formula1>Heimturnerinnen</formula1>
    </dataValidation>
  </dataValidations>
  <printOptions horizontalCentered="1"/>
  <pageMargins left="0.7874015748031497" right="0.7874015748031497" top="0.984251968503937" bottom="0.3937007874015748" header="0.31496062992125984" footer="0.1968503937007874"/>
  <pageSetup horizontalDpi="600" verticalDpi="600" orientation="landscape" paperSize="9" scale="80" r:id="rId1"/>
  <headerFooter alignWithMargins="0">
    <oddHeader>&amp;L&amp;"Arial,Fett"&amp;20&amp;A&amp;C&amp;"Arial,Fett"&amp;48 7. Gottlieb-Daimler-Cup 2009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7">
      <selection activeCell="L35" sqref="L35"/>
    </sheetView>
  </sheetViews>
  <sheetFormatPr defaultColWidth="11.421875" defaultRowHeight="12.75"/>
  <cols>
    <col min="2" max="2" width="29.7109375" style="0" customWidth="1"/>
    <col min="3" max="3" width="0" style="0" hidden="1" customWidth="1"/>
    <col min="4" max="10" width="7.7109375" style="0" customWidth="1"/>
    <col min="11" max="11" width="14.7109375" style="0" customWidth="1"/>
  </cols>
  <sheetData>
    <row r="1" spans="1:11" ht="21" customHeight="1">
      <c r="A1" s="178" t="s">
        <v>19</v>
      </c>
      <c r="B1" s="178"/>
      <c r="C1" s="36"/>
      <c r="D1" s="76"/>
      <c r="E1" s="76"/>
      <c r="F1" s="76"/>
      <c r="G1" s="76"/>
      <c r="H1" s="76"/>
      <c r="I1" s="76"/>
      <c r="J1" s="76"/>
      <c r="K1" s="74"/>
    </row>
    <row r="2" spans="1:11" ht="21" customHeight="1" thickBot="1">
      <c r="A2" s="30" t="s">
        <v>20</v>
      </c>
      <c r="B2" s="32" t="s">
        <v>15</v>
      </c>
      <c r="C2" s="79"/>
      <c r="D2" s="54" t="s">
        <v>33</v>
      </c>
      <c r="E2" s="54" t="s">
        <v>34</v>
      </c>
      <c r="F2" s="54" t="s">
        <v>1</v>
      </c>
      <c r="G2" s="54" t="s">
        <v>2</v>
      </c>
      <c r="H2" s="54" t="s">
        <v>3</v>
      </c>
      <c r="I2" s="54" t="s">
        <v>4</v>
      </c>
      <c r="J2" s="54" t="s">
        <v>31</v>
      </c>
      <c r="K2" s="54" t="s">
        <v>32</v>
      </c>
    </row>
    <row r="3" spans="1:11" ht="15" customHeight="1" thickBot="1">
      <c r="A3" s="43" t="s">
        <v>14</v>
      </c>
      <c r="B3" s="33"/>
      <c r="C3" s="23"/>
      <c r="D3" s="43"/>
      <c r="E3" s="72">
        <v>10</v>
      </c>
      <c r="F3" s="43"/>
      <c r="G3" s="43"/>
      <c r="H3" s="43"/>
      <c r="I3" s="43"/>
      <c r="J3" s="43"/>
      <c r="K3" s="58">
        <f aca="true" t="shared" si="0" ref="K3:K9">IF(COUNT(F3:I3)=0,"",IF(COUNT(F3:I3)&lt;4,ROUND(D3-J3+(E3-(SUM(F3:I3)/COUNT(F3:I3))),RStellen),ROUND((D3-J3+(E3-((LARGE(F3:I3,2)+LARGE(F3:I3,3))/2))),RStellen)))</f>
      </c>
    </row>
    <row r="4" spans="1:11" ht="15" customHeight="1" thickBot="1">
      <c r="A4" s="44" t="str">
        <f>Liste!C55</f>
        <v>Meister</v>
      </c>
      <c r="B4" s="107" t="str">
        <f>'Manns.'!J5</f>
        <v>---------</v>
      </c>
      <c r="C4" s="9"/>
      <c r="D4" s="63"/>
      <c r="E4" s="63">
        <v>10</v>
      </c>
      <c r="F4" s="63"/>
      <c r="G4" s="44"/>
      <c r="H4" s="44"/>
      <c r="I4" s="44"/>
      <c r="J4" s="44"/>
      <c r="K4" s="57">
        <f t="shared" si="0"/>
      </c>
    </row>
    <row r="5" spans="1:11" ht="15" customHeight="1" thickBot="1">
      <c r="A5" s="43" t="str">
        <f>Liste!C56</f>
        <v>Meister</v>
      </c>
      <c r="B5" s="33" t="str">
        <f>'Manns.'!J6</f>
        <v>Carina Rettensteiner</v>
      </c>
      <c r="C5" s="9"/>
      <c r="D5" s="43">
        <v>4.2</v>
      </c>
      <c r="E5" s="43">
        <v>10</v>
      </c>
      <c r="F5" s="43">
        <v>1.7</v>
      </c>
      <c r="G5" s="43">
        <v>1.8</v>
      </c>
      <c r="H5" s="43"/>
      <c r="I5" s="43"/>
      <c r="J5" s="43"/>
      <c r="K5" s="56">
        <f t="shared" si="0"/>
        <v>12.45</v>
      </c>
    </row>
    <row r="6" spans="1:11" ht="15" customHeight="1" thickBot="1">
      <c r="A6" s="44" t="str">
        <f>Liste!C57</f>
        <v>Meister</v>
      </c>
      <c r="B6" s="107" t="str">
        <f>'Manns.'!J7</f>
        <v>Szimonetta Lehota</v>
      </c>
      <c r="C6" s="9"/>
      <c r="D6" s="63">
        <v>4.2</v>
      </c>
      <c r="E6" s="63">
        <v>10</v>
      </c>
      <c r="F6" s="63">
        <v>0.8</v>
      </c>
      <c r="G6" s="44">
        <v>0.8</v>
      </c>
      <c r="H6" s="44"/>
      <c r="I6" s="44"/>
      <c r="J6" s="44"/>
      <c r="K6" s="57">
        <f t="shared" si="0"/>
        <v>13.4</v>
      </c>
    </row>
    <row r="7" spans="1:11" ht="15" customHeight="1" thickBot="1">
      <c r="A7" s="43" t="str">
        <f>Liste!C58</f>
        <v>Junioren</v>
      </c>
      <c r="B7" s="33" t="str">
        <f>'Manns.'!J8</f>
        <v>--------------</v>
      </c>
      <c r="C7" s="9"/>
      <c r="D7" s="43"/>
      <c r="E7" s="43">
        <v>10</v>
      </c>
      <c r="F7" s="43"/>
      <c r="G7" s="43"/>
      <c r="H7" s="43"/>
      <c r="I7" s="43"/>
      <c r="J7" s="43"/>
      <c r="K7" s="56">
        <f t="shared" si="0"/>
      </c>
    </row>
    <row r="8" spans="1:11" ht="15" customHeight="1" thickBot="1">
      <c r="A8" s="44" t="str">
        <f>Liste!C59</f>
        <v>Junioren</v>
      </c>
      <c r="B8" s="107" t="str">
        <f>'Manns.'!J9</f>
        <v>Noemi Kalapati</v>
      </c>
      <c r="C8" s="45"/>
      <c r="D8" s="63">
        <v>4.4</v>
      </c>
      <c r="E8" s="63">
        <v>10</v>
      </c>
      <c r="F8" s="63">
        <v>3</v>
      </c>
      <c r="G8" s="63">
        <v>2.9</v>
      </c>
      <c r="H8" s="63"/>
      <c r="I8" s="63"/>
      <c r="J8" s="63"/>
      <c r="K8" s="57">
        <f t="shared" si="0"/>
        <v>11.45</v>
      </c>
    </row>
    <row r="9" spans="1:11" ht="15" customHeight="1" thickBot="1">
      <c r="A9" s="43" t="str">
        <f>Liste!C60</f>
        <v>Junioren</v>
      </c>
      <c r="B9" s="33" t="str">
        <f>'Manns.'!J10</f>
        <v>-------------</v>
      </c>
      <c r="C9" s="9"/>
      <c r="D9" s="43"/>
      <c r="E9" s="43">
        <v>10</v>
      </c>
      <c r="F9" s="43"/>
      <c r="G9" s="43"/>
      <c r="H9" s="43"/>
      <c r="I9" s="43"/>
      <c r="J9" s="43"/>
      <c r="K9" s="56">
        <f t="shared" si="0"/>
      </c>
    </row>
    <row r="10" spans="1:11" ht="12.7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</row>
    <row r="11" spans="1:11" ht="21" customHeight="1">
      <c r="A11" s="178" t="s">
        <v>5</v>
      </c>
      <c r="B11" s="178"/>
      <c r="C11" s="36"/>
      <c r="D11" s="76"/>
      <c r="E11" s="76"/>
      <c r="F11" s="76"/>
      <c r="G11" s="76"/>
      <c r="H11" s="76"/>
      <c r="I11" s="76"/>
      <c r="J11" s="76"/>
      <c r="K11" s="74"/>
    </row>
    <row r="12" spans="1:11" ht="21" customHeight="1" thickBot="1">
      <c r="A12" s="30" t="s">
        <v>20</v>
      </c>
      <c r="B12" s="32" t="s">
        <v>15</v>
      </c>
      <c r="C12" s="79"/>
      <c r="D12" s="54" t="s">
        <v>33</v>
      </c>
      <c r="E12" s="54" t="s">
        <v>34</v>
      </c>
      <c r="F12" s="54" t="s">
        <v>1</v>
      </c>
      <c r="G12" s="54" t="s">
        <v>2</v>
      </c>
      <c r="H12" s="54" t="s">
        <v>3</v>
      </c>
      <c r="I12" s="54" t="s">
        <v>4</v>
      </c>
      <c r="J12" s="54" t="s">
        <v>31</v>
      </c>
      <c r="K12" s="54" t="s">
        <v>32</v>
      </c>
    </row>
    <row r="13" spans="1:11" ht="15" customHeight="1" thickBot="1">
      <c r="A13" s="43" t="s">
        <v>14</v>
      </c>
      <c r="B13" s="33"/>
      <c r="C13" s="23"/>
      <c r="D13" s="43"/>
      <c r="E13" s="72"/>
      <c r="F13" s="43"/>
      <c r="G13" s="43"/>
      <c r="H13" s="43"/>
      <c r="I13" s="43"/>
      <c r="J13" s="43"/>
      <c r="K13" s="56">
        <f aca="true" t="shared" si="1" ref="K13:K19">IF(COUNT(F13:I13)=0,"",IF(COUNT(F13:I13)&lt;4,ROUND(D13-J13+(E13-(SUM(F13:I13)/COUNT(F13:I13))),RStellen),ROUND((D13-J13+(E13-((LARGE(F13:I13,2)+LARGE(F13:I13,3))/2))),RStellen)))</f>
      </c>
    </row>
    <row r="14" spans="1:11" ht="15" customHeight="1" thickBot="1">
      <c r="A14" s="63" t="str">
        <f>Liste!C55</f>
        <v>Meister</v>
      </c>
      <c r="B14" s="107" t="str">
        <f>'Manns.'!J5</f>
        <v>---------</v>
      </c>
      <c r="C14" s="9"/>
      <c r="D14" s="63"/>
      <c r="E14" s="63"/>
      <c r="F14" s="63"/>
      <c r="G14" s="63"/>
      <c r="H14" s="63"/>
      <c r="I14" s="63"/>
      <c r="J14" s="63"/>
      <c r="K14" s="61">
        <f t="shared" si="1"/>
      </c>
    </row>
    <row r="15" spans="1:11" ht="15" customHeight="1" thickBot="1">
      <c r="A15" s="43" t="str">
        <f>Liste!C56</f>
        <v>Meister</v>
      </c>
      <c r="B15" s="33" t="str">
        <f>'Manns.'!J6</f>
        <v>Carina Rettensteiner</v>
      </c>
      <c r="C15" s="9"/>
      <c r="D15" s="43">
        <v>2.2</v>
      </c>
      <c r="E15" s="43">
        <v>10</v>
      </c>
      <c r="F15" s="43">
        <v>4.8</v>
      </c>
      <c r="G15" s="43">
        <v>5</v>
      </c>
      <c r="H15" s="43">
        <v>4.2</v>
      </c>
      <c r="I15" s="43">
        <v>4.6</v>
      </c>
      <c r="J15" s="43"/>
      <c r="K15" s="56">
        <f t="shared" si="1"/>
        <v>7.5</v>
      </c>
    </row>
    <row r="16" spans="1:11" ht="15" customHeight="1" thickBot="1">
      <c r="A16" s="63" t="str">
        <f>Liste!C57</f>
        <v>Meister</v>
      </c>
      <c r="B16" s="107" t="str">
        <f>'Manns.'!J7</f>
        <v>Szimonetta Lehota</v>
      </c>
      <c r="C16" s="9"/>
      <c r="D16" s="63">
        <v>3.5</v>
      </c>
      <c r="E16" s="63">
        <v>10</v>
      </c>
      <c r="F16" s="63">
        <v>5.5</v>
      </c>
      <c r="G16" s="44">
        <v>5.3</v>
      </c>
      <c r="H16" s="44">
        <v>5.5</v>
      </c>
      <c r="I16" s="44">
        <v>5</v>
      </c>
      <c r="J16" s="44"/>
      <c r="K16" s="61">
        <f t="shared" si="1"/>
        <v>8.1</v>
      </c>
    </row>
    <row r="17" spans="1:11" ht="15" customHeight="1" thickBot="1">
      <c r="A17" s="43" t="str">
        <f>Liste!C58</f>
        <v>Junioren</v>
      </c>
      <c r="B17" s="33" t="str">
        <f>'Manns.'!J8</f>
        <v>--------------</v>
      </c>
      <c r="C17" s="9"/>
      <c r="D17" s="43"/>
      <c r="E17" s="43"/>
      <c r="F17" s="43"/>
      <c r="G17" s="43"/>
      <c r="H17" s="43"/>
      <c r="I17" s="43"/>
      <c r="J17" s="43"/>
      <c r="K17" s="56">
        <f t="shared" si="1"/>
      </c>
    </row>
    <row r="18" spans="1:11" ht="15" customHeight="1" thickBot="1">
      <c r="A18" s="63" t="str">
        <f>Liste!C59</f>
        <v>Junioren</v>
      </c>
      <c r="B18" s="107" t="str">
        <f>'Manns.'!J9</f>
        <v>Noemi Kalapati</v>
      </c>
      <c r="C18" s="45"/>
      <c r="D18" s="63">
        <v>1.6</v>
      </c>
      <c r="E18" s="63">
        <v>10</v>
      </c>
      <c r="F18" s="63">
        <v>5</v>
      </c>
      <c r="G18" s="63">
        <v>5.3</v>
      </c>
      <c r="H18" s="63">
        <v>5.3</v>
      </c>
      <c r="I18" s="63">
        <v>4.7</v>
      </c>
      <c r="J18" s="63"/>
      <c r="K18" s="61">
        <f t="shared" si="1"/>
        <v>6.45</v>
      </c>
    </row>
    <row r="19" spans="1:11" ht="15" customHeight="1" thickBot="1">
      <c r="A19" s="43" t="str">
        <f>Liste!C60</f>
        <v>Junioren</v>
      </c>
      <c r="B19" s="33" t="str">
        <f>'Manns.'!J10</f>
        <v>-------------</v>
      </c>
      <c r="C19" s="9"/>
      <c r="D19" s="43"/>
      <c r="E19" s="43"/>
      <c r="F19" s="43"/>
      <c r="G19" s="43"/>
      <c r="H19" s="43"/>
      <c r="I19" s="43"/>
      <c r="J19" s="43"/>
      <c r="K19" s="56">
        <f t="shared" si="1"/>
      </c>
    </row>
    <row r="20" spans="1:11" ht="12.75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</row>
    <row r="21" spans="1:11" ht="21" customHeight="1">
      <c r="A21" s="178" t="s">
        <v>6</v>
      </c>
      <c r="B21" s="178"/>
      <c r="C21" s="36"/>
      <c r="D21" s="76"/>
      <c r="E21" s="76"/>
      <c r="F21" s="76"/>
      <c r="G21" s="76"/>
      <c r="H21" s="76"/>
      <c r="I21" s="76"/>
      <c r="J21" s="76"/>
      <c r="K21" s="74"/>
    </row>
    <row r="22" spans="1:11" ht="21" customHeight="1" thickBot="1">
      <c r="A22" s="30" t="s">
        <v>20</v>
      </c>
      <c r="B22" s="32" t="s">
        <v>15</v>
      </c>
      <c r="C22" s="79"/>
      <c r="D22" s="54" t="s">
        <v>33</v>
      </c>
      <c r="E22" s="54" t="s">
        <v>34</v>
      </c>
      <c r="F22" s="54" t="s">
        <v>1</v>
      </c>
      <c r="G22" s="54" t="s">
        <v>2</v>
      </c>
      <c r="H22" s="54" t="s">
        <v>3</v>
      </c>
      <c r="I22" s="54" t="s">
        <v>4</v>
      </c>
      <c r="J22" s="54" t="s">
        <v>31</v>
      </c>
      <c r="K22" s="54" t="s">
        <v>32</v>
      </c>
    </row>
    <row r="23" spans="1:11" ht="15" customHeight="1" thickBot="1">
      <c r="A23" s="43" t="s">
        <v>14</v>
      </c>
      <c r="B23" s="33"/>
      <c r="C23" s="23"/>
      <c r="D23" s="43"/>
      <c r="E23" s="72"/>
      <c r="F23" s="43"/>
      <c r="G23" s="43"/>
      <c r="H23" s="43"/>
      <c r="I23" s="43"/>
      <c r="J23" s="43"/>
      <c r="K23" s="56">
        <f aca="true" t="shared" si="2" ref="K23:K29">IF(COUNT(F23:I23)=0,"",IF(COUNT(F23:I23)&lt;4,ROUND(D23-J23+(E23-(SUM(F23:I23)/COUNT(F23:I23))),RStellen),ROUND((D23-J23+(E23-((LARGE(F23:I23,2)+LARGE(F23:I23,3))/2))),RStellen)))</f>
      </c>
    </row>
    <row r="24" spans="1:11" ht="15" customHeight="1" thickBot="1">
      <c r="A24" s="44" t="str">
        <f>Liste!C55</f>
        <v>Meister</v>
      </c>
      <c r="B24" s="107" t="str">
        <f>'Manns.'!J5</f>
        <v>---------</v>
      </c>
      <c r="C24" s="9"/>
      <c r="D24" s="63"/>
      <c r="E24" s="63"/>
      <c r="F24" s="63"/>
      <c r="G24" s="44"/>
      <c r="H24" s="44"/>
      <c r="I24" s="44"/>
      <c r="J24" s="44"/>
      <c r="K24" s="61">
        <f t="shared" si="2"/>
      </c>
    </row>
    <row r="25" spans="1:11" ht="15" customHeight="1" thickBot="1">
      <c r="A25" s="43" t="str">
        <f>Liste!C56</f>
        <v>Meister</v>
      </c>
      <c r="B25" s="33" t="str">
        <f>'Manns.'!J6</f>
        <v>Carina Rettensteiner</v>
      </c>
      <c r="C25" s="9"/>
      <c r="D25" s="43">
        <v>3.5</v>
      </c>
      <c r="E25" s="43">
        <v>10</v>
      </c>
      <c r="F25" s="43">
        <v>2.6</v>
      </c>
      <c r="G25" s="43">
        <v>3</v>
      </c>
      <c r="H25" s="43">
        <v>3.4</v>
      </c>
      <c r="I25" s="43">
        <v>3.5</v>
      </c>
      <c r="J25" s="43"/>
      <c r="K25" s="56">
        <f t="shared" si="2"/>
        <v>10.3</v>
      </c>
    </row>
    <row r="26" spans="1:11" ht="15" customHeight="1" thickBot="1">
      <c r="A26" s="44" t="str">
        <f>Liste!C57</f>
        <v>Meister</v>
      </c>
      <c r="B26" s="107" t="str">
        <f>'Manns.'!J7</f>
        <v>Szimonetta Lehota</v>
      </c>
      <c r="C26" s="9"/>
      <c r="D26" s="63">
        <v>3.5</v>
      </c>
      <c r="E26" s="63">
        <v>10</v>
      </c>
      <c r="F26" s="63">
        <v>3.3</v>
      </c>
      <c r="G26" s="44">
        <v>4</v>
      </c>
      <c r="H26" s="44">
        <v>3.1</v>
      </c>
      <c r="I26" s="44">
        <v>3.6</v>
      </c>
      <c r="J26" s="44"/>
      <c r="K26" s="61">
        <f t="shared" si="2"/>
        <v>10.05</v>
      </c>
    </row>
    <row r="27" spans="1:11" ht="15" customHeight="1" thickBot="1">
      <c r="A27" s="43" t="str">
        <f>Liste!C58</f>
        <v>Junioren</v>
      </c>
      <c r="B27" s="33" t="str">
        <f>'Manns.'!J8</f>
        <v>--------------</v>
      </c>
      <c r="C27" s="9"/>
      <c r="D27" s="43"/>
      <c r="E27" s="43"/>
      <c r="F27" s="43"/>
      <c r="G27" s="43"/>
      <c r="H27" s="43"/>
      <c r="I27" s="43"/>
      <c r="J27" s="43"/>
      <c r="K27" s="56">
        <f t="shared" si="2"/>
      </c>
    </row>
    <row r="28" spans="1:11" ht="15" customHeight="1" thickBot="1">
      <c r="A28" s="44" t="str">
        <f>Liste!C59</f>
        <v>Junioren</v>
      </c>
      <c r="B28" s="107" t="str">
        <f>'Manns.'!J9</f>
        <v>Noemi Kalapati</v>
      </c>
      <c r="C28" s="45"/>
      <c r="D28" s="43">
        <v>3.4</v>
      </c>
      <c r="E28" s="43">
        <v>10</v>
      </c>
      <c r="F28" s="43">
        <v>3.8</v>
      </c>
      <c r="G28" s="43">
        <v>3.7</v>
      </c>
      <c r="H28" s="43">
        <v>4.2</v>
      </c>
      <c r="I28" s="43">
        <v>3.8</v>
      </c>
      <c r="J28" s="63">
        <v>0.1</v>
      </c>
      <c r="K28" s="61">
        <f t="shared" si="2"/>
        <v>9.5</v>
      </c>
    </row>
    <row r="29" spans="1:11" ht="15" customHeight="1" thickBot="1">
      <c r="A29" s="43" t="str">
        <f>Liste!C60</f>
        <v>Junioren</v>
      </c>
      <c r="B29" s="33" t="str">
        <f>'Manns.'!J10</f>
        <v>-------------</v>
      </c>
      <c r="C29" s="9"/>
      <c r="D29" s="43"/>
      <c r="E29" s="43"/>
      <c r="F29" s="43"/>
      <c r="G29" s="43"/>
      <c r="H29" s="43"/>
      <c r="I29" s="43"/>
      <c r="J29" s="43"/>
      <c r="K29" s="56">
        <f t="shared" si="2"/>
      </c>
    </row>
    <row r="30" spans="1:11" ht="12.7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</row>
    <row r="31" spans="1:11" ht="21" customHeight="1">
      <c r="A31" s="178" t="s">
        <v>7</v>
      </c>
      <c r="B31" s="178"/>
      <c r="C31" s="36"/>
      <c r="D31" s="76"/>
      <c r="E31" s="76"/>
      <c r="F31" s="76"/>
      <c r="G31" s="76"/>
      <c r="H31" s="76"/>
      <c r="I31" s="76"/>
      <c r="J31" s="76"/>
      <c r="K31" s="74"/>
    </row>
    <row r="32" spans="1:11" ht="21" customHeight="1" thickBot="1">
      <c r="A32" s="30" t="s">
        <v>20</v>
      </c>
      <c r="B32" s="32" t="s">
        <v>15</v>
      </c>
      <c r="C32" s="79"/>
      <c r="D32" s="54" t="s">
        <v>33</v>
      </c>
      <c r="E32" s="54" t="s">
        <v>34</v>
      </c>
      <c r="F32" s="54" t="s">
        <v>1</v>
      </c>
      <c r="G32" s="54" t="s">
        <v>2</v>
      </c>
      <c r="H32" s="54" t="s">
        <v>3</v>
      </c>
      <c r="I32" s="54" t="s">
        <v>4</v>
      </c>
      <c r="J32" s="54" t="s">
        <v>31</v>
      </c>
      <c r="K32" s="54" t="s">
        <v>32</v>
      </c>
    </row>
    <row r="33" spans="1:11" ht="15" customHeight="1" thickBot="1">
      <c r="A33" s="43" t="s">
        <v>14</v>
      </c>
      <c r="B33" s="33"/>
      <c r="C33" s="23"/>
      <c r="D33" s="43"/>
      <c r="E33" s="72"/>
      <c r="F33" s="43"/>
      <c r="G33" s="43"/>
      <c r="H33" s="43"/>
      <c r="I33" s="43"/>
      <c r="J33" s="43"/>
      <c r="K33" s="56">
        <f aca="true" t="shared" si="3" ref="K33:K39">IF(COUNT(F33:I33)=0,"",IF(COUNT(F33:I33)&lt;4,ROUND(D33-J33+(E33-(SUM(F33:I33)/COUNT(F33:I33))),RStellen),ROUND((D33-J33+(E33-((LARGE(F33:I33,2)+LARGE(F33:I33,3))/2))),RStellen)))</f>
      </c>
    </row>
    <row r="34" spans="1:11" ht="15" customHeight="1" thickBot="1">
      <c r="A34" s="63" t="str">
        <f>Liste!C55</f>
        <v>Meister</v>
      </c>
      <c r="B34" s="107" t="str">
        <f>'Manns.'!J5</f>
        <v>---------</v>
      </c>
      <c r="C34" s="9"/>
      <c r="D34" s="63"/>
      <c r="E34" s="63"/>
      <c r="F34" s="63"/>
      <c r="G34" s="63"/>
      <c r="H34" s="63"/>
      <c r="I34" s="63"/>
      <c r="J34" s="63"/>
      <c r="K34" s="61">
        <f t="shared" si="3"/>
      </c>
    </row>
    <row r="35" spans="1:11" ht="15" customHeight="1" thickBot="1">
      <c r="A35" s="43" t="str">
        <f>Liste!C56</f>
        <v>Meister</v>
      </c>
      <c r="B35" s="33" t="str">
        <f>'Manns.'!J6</f>
        <v>Carina Rettensteiner</v>
      </c>
      <c r="C35" s="9"/>
      <c r="D35" s="43">
        <v>3.5</v>
      </c>
      <c r="E35" s="43">
        <v>10</v>
      </c>
      <c r="F35" s="43">
        <v>2.8</v>
      </c>
      <c r="G35" s="43">
        <v>3.3</v>
      </c>
      <c r="H35" s="43">
        <v>2.4</v>
      </c>
      <c r="I35" s="43">
        <v>3.1</v>
      </c>
      <c r="J35" s="43"/>
      <c r="K35" s="56">
        <f t="shared" si="3"/>
        <v>10.55</v>
      </c>
    </row>
    <row r="36" spans="1:11" ht="15" customHeight="1" thickBot="1">
      <c r="A36" s="63" t="str">
        <f>Liste!C57</f>
        <v>Meister</v>
      </c>
      <c r="B36" s="107" t="str">
        <f>'Manns.'!J7</f>
        <v>Szimonetta Lehota</v>
      </c>
      <c r="C36" s="9"/>
      <c r="D36" s="63">
        <v>3.8</v>
      </c>
      <c r="E36" s="63">
        <v>10</v>
      </c>
      <c r="F36" s="63">
        <v>3.4</v>
      </c>
      <c r="G36" s="44">
        <v>3.4</v>
      </c>
      <c r="H36" s="44">
        <v>3.2</v>
      </c>
      <c r="I36" s="44">
        <v>3.8</v>
      </c>
      <c r="J36" s="44"/>
      <c r="K36" s="61">
        <f t="shared" si="3"/>
        <v>10.4</v>
      </c>
    </row>
    <row r="37" spans="1:11" ht="15" customHeight="1" thickBot="1">
      <c r="A37" s="43" t="str">
        <f>Liste!C58</f>
        <v>Junioren</v>
      </c>
      <c r="B37" s="33" t="str">
        <f>'Manns.'!J8</f>
        <v>--------------</v>
      </c>
      <c r="C37" s="9"/>
      <c r="D37" s="43"/>
      <c r="E37" s="43"/>
      <c r="F37" s="43"/>
      <c r="G37" s="43"/>
      <c r="H37" s="43"/>
      <c r="I37" s="43"/>
      <c r="J37" s="43"/>
      <c r="K37" s="56">
        <f t="shared" si="3"/>
      </c>
    </row>
    <row r="38" spans="1:11" ht="15" customHeight="1" thickBot="1">
      <c r="A38" s="63" t="str">
        <f>Liste!C59</f>
        <v>Junioren</v>
      </c>
      <c r="B38" s="107" t="str">
        <f>'Manns.'!J9</f>
        <v>Noemi Kalapati</v>
      </c>
      <c r="C38" s="45"/>
      <c r="D38" s="63">
        <v>3.1</v>
      </c>
      <c r="E38" s="63">
        <v>10</v>
      </c>
      <c r="F38" s="63">
        <v>2.3</v>
      </c>
      <c r="G38" s="63">
        <v>2.9</v>
      </c>
      <c r="H38" s="63">
        <v>3</v>
      </c>
      <c r="I38" s="63">
        <v>2.5</v>
      </c>
      <c r="J38" s="63"/>
      <c r="K38" s="61">
        <f t="shared" si="3"/>
        <v>10.4</v>
      </c>
    </row>
    <row r="39" spans="1:11" ht="15" customHeight="1" thickBot="1">
      <c r="A39" s="43" t="str">
        <f>Liste!C60</f>
        <v>Junioren</v>
      </c>
      <c r="B39" s="33" t="str">
        <f>'Manns.'!J10</f>
        <v>-------------</v>
      </c>
      <c r="C39" s="9"/>
      <c r="D39" s="43"/>
      <c r="E39" s="43"/>
      <c r="F39" s="43"/>
      <c r="G39" s="43"/>
      <c r="H39" s="43"/>
      <c r="I39" s="43"/>
      <c r="J39" s="43"/>
      <c r="K39" s="56">
        <f t="shared" si="3"/>
      </c>
    </row>
    <row r="40" spans="1:11" ht="12.7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</row>
  </sheetData>
  <sheetProtection/>
  <mergeCells count="8">
    <mergeCell ref="A31:B31"/>
    <mergeCell ref="A40:K40"/>
    <mergeCell ref="A1:B1"/>
    <mergeCell ref="A10:K10"/>
    <mergeCell ref="A11:B11"/>
    <mergeCell ref="A20:K20"/>
    <mergeCell ref="A21:B21"/>
    <mergeCell ref="A30:K30"/>
  </mergeCells>
  <dataValidations count="3">
    <dataValidation type="custom" allowBlank="1" showInputMessage="1" showErrorMessage="1" errorTitle="Üngültiger B-Note Abzug" error="Der eingebene Abzug ist kleiner als 0 oder größer, als die maximal erreichbare B-Note" sqref="F25:F28 G36:I36 F9 F19 F39 G4:I9 F4:F7 G16:I19 F14:F17 F29:I29 G38:I39 F34:F37 F24:I24 G26:I26">
      <formula1>AND(F25&gt;=0,F25&lt;=$E25)</formula1>
    </dataValidation>
    <dataValidation type="custom" allowBlank="1" showInputMessage="1" showErrorMessage="1" errorTitle="Üngültiger B-Note Abzug" error="Der eingegebene Abzug ist kleiner als 0 oder größer als die maximal erreichbare B-Note" sqref="F23:I23 G25:I25 F8 F3:I3 G13:I15 F13 F18 G33:I35 F33 F38 G28:I28">
      <formula1>AND(F23&gt;=0,F23&lt;=$E23)</formula1>
    </dataValidation>
    <dataValidation errorStyle="warning" type="list" allowBlank="1" showInputMessage="1" showErrorMessage="1" sqref="B34:B39 B14:B19 B24:B29 B4:B9">
      <formula1>Heimturnerinnen</formula1>
    </dataValidation>
  </dataValidations>
  <printOptions horizontalCentered="1"/>
  <pageMargins left="0.7874015748031497" right="0.7874015748031497" top="0.984251968503937" bottom="0.3937007874015748" header="0.31496062992125984" footer="0.1968503937007874"/>
  <pageSetup horizontalDpi="600" verticalDpi="600" orientation="landscape" paperSize="9" scale="77" r:id="rId1"/>
  <headerFooter alignWithMargins="0">
    <oddHeader>&amp;L&amp;"Arial,Fett"&amp;20&amp;A&amp;C&amp;"Arial,Fett"&amp;48 7. Gottlieb-Daimler-Cup 2009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D11" sqref="D11"/>
    </sheetView>
  </sheetViews>
  <sheetFormatPr defaultColWidth="11.421875" defaultRowHeight="12.75"/>
  <cols>
    <col min="2" max="2" width="29.7109375" style="0" customWidth="1"/>
    <col min="3" max="3" width="0" style="0" hidden="1" customWidth="1"/>
    <col min="4" max="10" width="7.7109375" style="0" customWidth="1"/>
    <col min="11" max="11" width="14.7109375" style="0" customWidth="1"/>
  </cols>
  <sheetData>
    <row r="1" spans="1:11" ht="21" customHeight="1">
      <c r="A1" s="178" t="s">
        <v>19</v>
      </c>
      <c r="B1" s="178"/>
      <c r="C1" s="36"/>
      <c r="D1" s="76"/>
      <c r="E1" s="76"/>
      <c r="F1" s="76"/>
      <c r="G1" s="76"/>
      <c r="H1" s="76"/>
      <c r="I1" s="76"/>
      <c r="J1" s="76"/>
      <c r="K1" s="74"/>
    </row>
    <row r="2" spans="1:11" ht="21" customHeight="1" thickBot="1">
      <c r="A2" s="30" t="s">
        <v>20</v>
      </c>
      <c r="B2" s="32" t="s">
        <v>15</v>
      </c>
      <c r="C2" s="79"/>
      <c r="D2" s="54" t="s">
        <v>33</v>
      </c>
      <c r="E2" s="54" t="s">
        <v>34</v>
      </c>
      <c r="F2" s="54" t="s">
        <v>1</v>
      </c>
      <c r="G2" s="54" t="s">
        <v>2</v>
      </c>
      <c r="H2" s="54" t="s">
        <v>3</v>
      </c>
      <c r="I2" s="54" t="s">
        <v>4</v>
      </c>
      <c r="J2" s="54" t="s">
        <v>31</v>
      </c>
      <c r="K2" s="54" t="s">
        <v>32</v>
      </c>
    </row>
    <row r="3" spans="1:11" ht="15" customHeight="1" thickBot="1">
      <c r="A3" s="43" t="s">
        <v>14</v>
      </c>
      <c r="B3" s="33"/>
      <c r="C3" s="23"/>
      <c r="D3" s="43"/>
      <c r="E3" s="72">
        <v>10</v>
      </c>
      <c r="F3" s="43"/>
      <c r="G3" s="43"/>
      <c r="H3" s="43"/>
      <c r="I3" s="43"/>
      <c r="J3" s="43"/>
      <c r="K3" s="58">
        <f aca="true" t="shared" si="0" ref="K3:K9">IF(COUNT(F3:I3)=0,"",IF(COUNT(F3:I3)&lt;4,ROUND(D3-J3+(E3-(SUM(F3:I3)/COUNT(F3:I3))),RStellen),ROUND((D3-J3+(E3-((LARGE(F3:I3,2)+LARGE(F3:I3,3))/2))),RStellen)))</f>
      </c>
    </row>
    <row r="4" spans="1:11" ht="15" customHeight="1" thickBot="1">
      <c r="A4" s="44" t="str">
        <f>Liste!C55</f>
        <v>Meister</v>
      </c>
      <c r="B4" s="107" t="str">
        <f>'Manns.'!K5</f>
        <v>--------------</v>
      </c>
      <c r="C4" s="9"/>
      <c r="D4" s="63"/>
      <c r="E4" s="63">
        <v>10</v>
      </c>
      <c r="F4" s="63"/>
      <c r="G4" s="44"/>
      <c r="H4" s="44"/>
      <c r="I4" s="44"/>
      <c r="J4" s="44"/>
      <c r="K4" s="57">
        <f t="shared" si="0"/>
      </c>
    </row>
    <row r="5" spans="1:11" ht="15" customHeight="1" thickBot="1">
      <c r="A5" s="43" t="str">
        <f>Liste!C56</f>
        <v>Meister</v>
      </c>
      <c r="B5" s="33" t="str">
        <f>'Manns.'!K6</f>
        <v>----------------</v>
      </c>
      <c r="C5" s="9"/>
      <c r="D5" s="43"/>
      <c r="E5" s="43">
        <v>10</v>
      </c>
      <c r="F5" s="43"/>
      <c r="G5" s="43"/>
      <c r="H5" s="43"/>
      <c r="I5" s="43"/>
      <c r="J5" s="43"/>
      <c r="K5" s="56">
        <f t="shared" si="0"/>
      </c>
    </row>
    <row r="6" spans="1:11" ht="15" customHeight="1" thickBot="1">
      <c r="A6" s="44" t="str">
        <f>Liste!C57</f>
        <v>Meister</v>
      </c>
      <c r="B6" s="107" t="str">
        <f>'Manns.'!K7</f>
        <v>------------</v>
      </c>
      <c r="C6" s="9"/>
      <c r="D6" s="63"/>
      <c r="E6" s="63">
        <v>10</v>
      </c>
      <c r="F6" s="63"/>
      <c r="G6" s="44"/>
      <c r="H6" s="44"/>
      <c r="I6" s="44"/>
      <c r="J6" s="44"/>
      <c r="K6" s="57">
        <f t="shared" si="0"/>
      </c>
    </row>
    <row r="7" spans="1:11" ht="15" customHeight="1" thickBot="1">
      <c r="A7" s="43" t="str">
        <f>Liste!C58</f>
        <v>Junioren</v>
      </c>
      <c r="B7" s="33" t="str">
        <f>'Manns.'!K8</f>
        <v>Julia Deckert</v>
      </c>
      <c r="C7" s="9"/>
      <c r="D7" s="43">
        <v>4.2</v>
      </c>
      <c r="E7" s="43">
        <v>10</v>
      </c>
      <c r="F7" s="43">
        <v>2.1</v>
      </c>
      <c r="G7" s="43">
        <v>1.9</v>
      </c>
      <c r="H7" s="43"/>
      <c r="I7" s="43"/>
      <c r="J7" s="43"/>
      <c r="K7" s="56">
        <f t="shared" si="0"/>
        <v>12.2</v>
      </c>
    </row>
    <row r="8" spans="1:11" ht="15" customHeight="1" thickBot="1">
      <c r="A8" s="44" t="str">
        <f>Liste!C59</f>
        <v>Junioren</v>
      </c>
      <c r="B8" s="107" t="str">
        <f>'Manns.'!K9</f>
        <v>Bianca Heimann</v>
      </c>
      <c r="C8" s="45"/>
      <c r="D8" s="63">
        <v>4</v>
      </c>
      <c r="E8" s="63">
        <v>10</v>
      </c>
      <c r="F8" s="63">
        <v>2.4</v>
      </c>
      <c r="G8" s="63">
        <v>2.6</v>
      </c>
      <c r="H8" s="63"/>
      <c r="I8" s="63"/>
      <c r="J8" s="63"/>
      <c r="K8" s="57">
        <f t="shared" si="0"/>
        <v>11.5</v>
      </c>
    </row>
    <row r="9" spans="1:11" ht="15" customHeight="1" thickBot="1">
      <c r="A9" s="43" t="str">
        <f>Liste!C60</f>
        <v>Junioren</v>
      </c>
      <c r="B9" s="33" t="str">
        <f>'Manns.'!K10</f>
        <v>Joanne Kämmler</v>
      </c>
      <c r="C9" s="9"/>
      <c r="D9" s="43">
        <v>4</v>
      </c>
      <c r="E9" s="43">
        <v>10</v>
      </c>
      <c r="F9" s="43">
        <v>4</v>
      </c>
      <c r="G9" s="43">
        <v>3.6</v>
      </c>
      <c r="H9" s="43"/>
      <c r="I9" s="43"/>
      <c r="J9" s="43"/>
      <c r="K9" s="56">
        <f t="shared" si="0"/>
        <v>10.2</v>
      </c>
    </row>
    <row r="10" spans="1:11" ht="12.7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</row>
    <row r="11" spans="1:11" ht="21" customHeight="1">
      <c r="A11" s="178" t="s">
        <v>5</v>
      </c>
      <c r="B11" s="178"/>
      <c r="C11" s="36"/>
      <c r="D11" s="76"/>
      <c r="E11" s="76"/>
      <c r="F11" s="76"/>
      <c r="G11" s="76"/>
      <c r="H11" s="76"/>
      <c r="I11" s="76"/>
      <c r="J11" s="76"/>
      <c r="K11" s="74"/>
    </row>
    <row r="12" spans="1:11" ht="21" customHeight="1" thickBot="1">
      <c r="A12" s="30" t="s">
        <v>20</v>
      </c>
      <c r="B12" s="32" t="s">
        <v>15</v>
      </c>
      <c r="C12" s="79"/>
      <c r="D12" s="54" t="s">
        <v>33</v>
      </c>
      <c r="E12" s="54" t="s">
        <v>34</v>
      </c>
      <c r="F12" s="54" t="s">
        <v>1</v>
      </c>
      <c r="G12" s="54" t="s">
        <v>2</v>
      </c>
      <c r="H12" s="54" t="s">
        <v>3</v>
      </c>
      <c r="I12" s="54" t="s">
        <v>4</v>
      </c>
      <c r="J12" s="54" t="s">
        <v>31</v>
      </c>
      <c r="K12" s="54" t="s">
        <v>32</v>
      </c>
    </row>
    <row r="13" spans="1:11" ht="15" customHeight="1" thickBot="1">
      <c r="A13" s="43" t="s">
        <v>14</v>
      </c>
      <c r="B13" s="33"/>
      <c r="C13" s="23"/>
      <c r="D13" s="43"/>
      <c r="E13" s="72"/>
      <c r="F13" s="43"/>
      <c r="G13" s="43"/>
      <c r="H13" s="43"/>
      <c r="I13" s="43"/>
      <c r="J13" s="43"/>
      <c r="K13" s="56">
        <f aca="true" t="shared" si="1" ref="K13:K19">IF(COUNT(F13:I13)=0,"",IF(COUNT(F13:I13)&lt;4,ROUND(D13-J13+(E13-(SUM(F13:I13)/COUNT(F13:I13))),RStellen),ROUND((D13-J13+(E13-((LARGE(F13:I13,2)+LARGE(F13:I13,3))/2))),RStellen)))</f>
      </c>
    </row>
    <row r="14" spans="1:11" ht="15" customHeight="1" thickBot="1">
      <c r="A14" s="63" t="str">
        <f>Liste!C55</f>
        <v>Meister</v>
      </c>
      <c r="B14" s="107" t="str">
        <f>'Manns.'!K5</f>
        <v>--------------</v>
      </c>
      <c r="C14" s="9"/>
      <c r="D14" s="63"/>
      <c r="E14" s="63"/>
      <c r="F14" s="63"/>
      <c r="G14" s="63"/>
      <c r="H14" s="63"/>
      <c r="I14" s="63"/>
      <c r="J14" s="63"/>
      <c r="K14" s="61">
        <f t="shared" si="1"/>
      </c>
    </row>
    <row r="15" spans="1:11" ht="15" customHeight="1" thickBot="1">
      <c r="A15" s="43" t="str">
        <f>Liste!C56</f>
        <v>Meister</v>
      </c>
      <c r="B15" s="33" t="str">
        <f>'Manns.'!K6</f>
        <v>----------------</v>
      </c>
      <c r="C15" s="9"/>
      <c r="D15" s="43"/>
      <c r="E15" s="43"/>
      <c r="F15" s="43"/>
      <c r="G15" s="43"/>
      <c r="H15" s="43"/>
      <c r="I15" s="43"/>
      <c r="J15" s="43"/>
      <c r="K15" s="56">
        <f t="shared" si="1"/>
      </c>
    </row>
    <row r="16" spans="1:11" ht="15" customHeight="1" thickBot="1">
      <c r="A16" s="63" t="str">
        <f>Liste!C57</f>
        <v>Meister</v>
      </c>
      <c r="B16" s="107" t="str">
        <f>'Manns.'!K7</f>
        <v>------------</v>
      </c>
      <c r="C16" s="9"/>
      <c r="D16" s="63"/>
      <c r="E16" s="63"/>
      <c r="F16" s="63"/>
      <c r="G16" s="44"/>
      <c r="H16" s="44"/>
      <c r="I16" s="44"/>
      <c r="J16" s="44"/>
      <c r="K16" s="61">
        <f t="shared" si="1"/>
      </c>
    </row>
    <row r="17" spans="1:11" ht="15" customHeight="1" thickBot="1">
      <c r="A17" s="43" t="str">
        <f>Liste!C58</f>
        <v>Junioren</v>
      </c>
      <c r="B17" s="33" t="str">
        <f>'Manns.'!K8</f>
        <v>Julia Deckert</v>
      </c>
      <c r="C17" s="9"/>
      <c r="D17" s="43">
        <v>3.3</v>
      </c>
      <c r="E17" s="43">
        <v>10</v>
      </c>
      <c r="F17" s="43">
        <v>4.7</v>
      </c>
      <c r="G17" s="43">
        <v>4.9</v>
      </c>
      <c r="H17" s="43">
        <v>5</v>
      </c>
      <c r="I17" s="43">
        <v>5.2</v>
      </c>
      <c r="J17" s="43"/>
      <c r="K17" s="56">
        <f t="shared" si="1"/>
        <v>8.35</v>
      </c>
    </row>
    <row r="18" spans="1:11" ht="15" customHeight="1" thickBot="1">
      <c r="A18" s="63" t="str">
        <f>Liste!C59</f>
        <v>Junioren</v>
      </c>
      <c r="B18" s="107" t="str">
        <f>'Manns.'!K9</f>
        <v>Bianca Heimann</v>
      </c>
      <c r="C18" s="45"/>
      <c r="D18" s="63">
        <v>2.3</v>
      </c>
      <c r="E18" s="63">
        <v>10</v>
      </c>
      <c r="F18" s="63">
        <v>3.3</v>
      </c>
      <c r="G18" s="63">
        <v>3.4</v>
      </c>
      <c r="H18" s="63">
        <v>3.4</v>
      </c>
      <c r="I18" s="63">
        <v>3.8</v>
      </c>
      <c r="J18" s="63"/>
      <c r="K18" s="61">
        <f t="shared" si="1"/>
        <v>8.9</v>
      </c>
    </row>
    <row r="19" spans="1:11" ht="15" customHeight="1" thickBot="1">
      <c r="A19" s="43" t="str">
        <f>Liste!C60</f>
        <v>Junioren</v>
      </c>
      <c r="B19" s="33" t="str">
        <f>'Manns.'!K10</f>
        <v>Joanne Kämmler</v>
      </c>
      <c r="C19" s="9"/>
      <c r="D19" s="43">
        <v>3.8</v>
      </c>
      <c r="E19" s="43">
        <v>10</v>
      </c>
      <c r="F19" s="43">
        <v>2.4</v>
      </c>
      <c r="G19" s="43">
        <v>2.5</v>
      </c>
      <c r="H19" s="43">
        <v>2.2</v>
      </c>
      <c r="I19" s="43">
        <v>2.5</v>
      </c>
      <c r="J19" s="43"/>
      <c r="K19" s="56">
        <f t="shared" si="1"/>
        <v>11.35</v>
      </c>
    </row>
    <row r="20" spans="1:11" ht="12.75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</row>
    <row r="21" spans="1:11" ht="21" customHeight="1">
      <c r="A21" s="178" t="s">
        <v>6</v>
      </c>
      <c r="B21" s="178"/>
      <c r="C21" s="36"/>
      <c r="D21" s="76"/>
      <c r="E21" s="76"/>
      <c r="F21" s="76"/>
      <c r="G21" s="76"/>
      <c r="H21" s="76"/>
      <c r="I21" s="76"/>
      <c r="J21" s="76"/>
      <c r="K21" s="74"/>
    </row>
    <row r="22" spans="1:11" ht="21" customHeight="1" thickBot="1">
      <c r="A22" s="30" t="s">
        <v>20</v>
      </c>
      <c r="B22" s="32" t="s">
        <v>15</v>
      </c>
      <c r="C22" s="79"/>
      <c r="D22" s="54" t="s">
        <v>33</v>
      </c>
      <c r="E22" s="54" t="s">
        <v>34</v>
      </c>
      <c r="F22" s="54" t="s">
        <v>1</v>
      </c>
      <c r="G22" s="54" t="s">
        <v>2</v>
      </c>
      <c r="H22" s="54" t="s">
        <v>3</v>
      </c>
      <c r="I22" s="54" t="s">
        <v>4</v>
      </c>
      <c r="J22" s="54" t="s">
        <v>31</v>
      </c>
      <c r="K22" s="54" t="s">
        <v>32</v>
      </c>
    </row>
    <row r="23" spans="1:11" ht="15" customHeight="1" thickBot="1">
      <c r="A23" s="43" t="s">
        <v>14</v>
      </c>
      <c r="B23" s="33"/>
      <c r="C23" s="23"/>
      <c r="D23" s="43"/>
      <c r="E23" s="72"/>
      <c r="F23" s="43"/>
      <c r="G23" s="43"/>
      <c r="H23" s="43"/>
      <c r="I23" s="43"/>
      <c r="J23" s="43"/>
      <c r="K23" s="56">
        <f aca="true" t="shared" si="2" ref="K23:K29">IF(COUNT(F23:I23)=0,"",IF(COUNT(F23:I23)&lt;4,ROUND(D23-J23+(E23-(SUM(F23:I23)/COUNT(F23:I23))),RStellen),ROUND((D23-J23+(E23-((LARGE(F23:I23,2)+LARGE(F23:I23,3))/2))),RStellen)))</f>
      </c>
    </row>
    <row r="24" spans="1:11" ht="15" customHeight="1" thickBot="1">
      <c r="A24" s="44" t="str">
        <f>Liste!C55</f>
        <v>Meister</v>
      </c>
      <c r="B24" s="107" t="str">
        <f>'Manns.'!K5</f>
        <v>--------------</v>
      </c>
      <c r="C24" s="9"/>
      <c r="D24" s="63"/>
      <c r="E24" s="63"/>
      <c r="F24" s="63"/>
      <c r="G24" s="44"/>
      <c r="H24" s="44"/>
      <c r="I24" s="44"/>
      <c r="J24" s="44"/>
      <c r="K24" s="61">
        <f t="shared" si="2"/>
      </c>
    </row>
    <row r="25" spans="1:11" ht="15" customHeight="1" thickBot="1">
      <c r="A25" s="43" t="str">
        <f>Liste!C56</f>
        <v>Meister</v>
      </c>
      <c r="B25" s="33" t="str">
        <f>'Manns.'!K6</f>
        <v>----------------</v>
      </c>
      <c r="C25" s="9"/>
      <c r="D25" s="43"/>
      <c r="E25" s="43"/>
      <c r="F25" s="43"/>
      <c r="G25" s="43"/>
      <c r="H25" s="43"/>
      <c r="I25" s="43"/>
      <c r="J25" s="43"/>
      <c r="K25" s="56">
        <f t="shared" si="2"/>
      </c>
    </row>
    <row r="26" spans="1:11" ht="15" customHeight="1" thickBot="1">
      <c r="A26" s="44" t="str">
        <f>Liste!C57</f>
        <v>Meister</v>
      </c>
      <c r="B26" s="107" t="str">
        <f>'Manns.'!K7</f>
        <v>------------</v>
      </c>
      <c r="C26" s="9"/>
      <c r="D26" s="63"/>
      <c r="E26" s="63"/>
      <c r="F26" s="63"/>
      <c r="G26" s="44"/>
      <c r="H26" s="44"/>
      <c r="I26" s="44"/>
      <c r="J26" s="44"/>
      <c r="K26" s="61">
        <f t="shared" si="2"/>
      </c>
    </row>
    <row r="27" spans="1:11" ht="15" customHeight="1" thickBot="1">
      <c r="A27" s="43" t="str">
        <f>Liste!C58</f>
        <v>Junioren</v>
      </c>
      <c r="B27" s="33" t="str">
        <f>'Manns.'!K8</f>
        <v>Julia Deckert</v>
      </c>
      <c r="C27" s="9"/>
      <c r="D27" s="43">
        <v>4</v>
      </c>
      <c r="E27" s="43">
        <v>10</v>
      </c>
      <c r="F27" s="43">
        <v>3.4</v>
      </c>
      <c r="G27" s="43">
        <v>4.1</v>
      </c>
      <c r="H27" s="43">
        <v>4.3</v>
      </c>
      <c r="I27" s="43">
        <v>3.7</v>
      </c>
      <c r="J27" s="43"/>
      <c r="K27" s="56">
        <f t="shared" si="2"/>
        <v>10.1</v>
      </c>
    </row>
    <row r="28" spans="1:11" ht="15" customHeight="1" thickBot="1">
      <c r="A28" s="44" t="str">
        <f>Liste!C59</f>
        <v>Junioren</v>
      </c>
      <c r="B28" s="107" t="str">
        <f>'Manns.'!K9</f>
        <v>Bianca Heimann</v>
      </c>
      <c r="C28" s="45"/>
      <c r="D28" s="63">
        <v>4.1</v>
      </c>
      <c r="E28" s="63">
        <v>10</v>
      </c>
      <c r="F28" s="63">
        <v>2.4</v>
      </c>
      <c r="G28" s="63">
        <v>2.6</v>
      </c>
      <c r="H28" s="63">
        <v>3</v>
      </c>
      <c r="I28" s="63">
        <v>2.7</v>
      </c>
      <c r="J28" s="63"/>
      <c r="K28" s="61">
        <f t="shared" si="2"/>
        <v>11.45</v>
      </c>
    </row>
    <row r="29" spans="1:11" ht="15" customHeight="1" thickBot="1">
      <c r="A29" s="43" t="str">
        <f>Liste!C60</f>
        <v>Junioren</v>
      </c>
      <c r="B29" s="33" t="str">
        <f>'Manns.'!K10</f>
        <v>Joanne Kämmler</v>
      </c>
      <c r="C29" s="9"/>
      <c r="D29" s="43">
        <v>3.8</v>
      </c>
      <c r="E29" s="43">
        <v>10</v>
      </c>
      <c r="F29" s="43">
        <v>6.4</v>
      </c>
      <c r="G29" s="43">
        <v>6.1</v>
      </c>
      <c r="H29" s="43">
        <v>7</v>
      </c>
      <c r="I29" s="43">
        <v>6.6</v>
      </c>
      <c r="J29" s="43"/>
      <c r="K29" s="56">
        <f t="shared" si="2"/>
        <v>7.3</v>
      </c>
    </row>
    <row r="30" spans="1:11" ht="12.75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</row>
    <row r="31" spans="1:11" ht="21" customHeight="1">
      <c r="A31" s="178" t="s">
        <v>7</v>
      </c>
      <c r="B31" s="178"/>
      <c r="C31" s="36"/>
      <c r="D31" s="76"/>
      <c r="E31" s="76"/>
      <c r="F31" s="76"/>
      <c r="G31" s="76"/>
      <c r="H31" s="76"/>
      <c r="I31" s="76"/>
      <c r="J31" s="76"/>
      <c r="K31" s="74"/>
    </row>
    <row r="32" spans="1:11" ht="21" customHeight="1" thickBot="1">
      <c r="A32" s="30" t="s">
        <v>20</v>
      </c>
      <c r="B32" s="32" t="s">
        <v>15</v>
      </c>
      <c r="C32" s="79"/>
      <c r="D32" s="54" t="s">
        <v>33</v>
      </c>
      <c r="E32" s="54" t="s">
        <v>34</v>
      </c>
      <c r="F32" s="54" t="s">
        <v>1</v>
      </c>
      <c r="G32" s="54" t="s">
        <v>2</v>
      </c>
      <c r="H32" s="54" t="s">
        <v>3</v>
      </c>
      <c r="I32" s="54" t="s">
        <v>4</v>
      </c>
      <c r="J32" s="54" t="s">
        <v>31</v>
      </c>
      <c r="K32" s="54" t="s">
        <v>32</v>
      </c>
    </row>
    <row r="33" spans="1:11" ht="15" customHeight="1" thickBot="1">
      <c r="A33" s="43" t="s">
        <v>14</v>
      </c>
      <c r="B33" s="33"/>
      <c r="C33" s="23"/>
      <c r="D33" s="43"/>
      <c r="E33" s="72"/>
      <c r="F33" s="43"/>
      <c r="G33" s="43"/>
      <c r="H33" s="43"/>
      <c r="I33" s="43"/>
      <c r="J33" s="43"/>
      <c r="K33" s="56">
        <f aca="true" t="shared" si="3" ref="K33:K39">IF(COUNT(F33:I33)=0,"",IF(COUNT(F33:I33)&lt;4,ROUND(D33-J33+(E33-(SUM(F33:I33)/COUNT(F33:I33))),RStellen),ROUND((D33-J33+(E33-((LARGE(F33:I33,2)+LARGE(F33:I33,3))/2))),RStellen)))</f>
      </c>
    </row>
    <row r="34" spans="1:11" ht="15" customHeight="1" thickBot="1">
      <c r="A34" s="63" t="str">
        <f>Liste!C55</f>
        <v>Meister</v>
      </c>
      <c r="B34" s="107" t="str">
        <f>'Manns.'!K5</f>
        <v>--------------</v>
      </c>
      <c r="C34" s="9"/>
      <c r="D34" s="63"/>
      <c r="E34" s="63"/>
      <c r="F34" s="63"/>
      <c r="G34" s="63"/>
      <c r="H34" s="63"/>
      <c r="I34" s="63"/>
      <c r="J34" s="63"/>
      <c r="K34" s="61">
        <f t="shared" si="3"/>
      </c>
    </row>
    <row r="35" spans="1:11" ht="15" customHeight="1" thickBot="1">
      <c r="A35" s="43" t="str">
        <f>Liste!C56</f>
        <v>Meister</v>
      </c>
      <c r="B35" s="33" t="str">
        <f>'Manns.'!K6</f>
        <v>----------------</v>
      </c>
      <c r="C35" s="9"/>
      <c r="D35" s="43"/>
      <c r="E35" s="43"/>
      <c r="F35" s="43"/>
      <c r="G35" s="43"/>
      <c r="H35" s="43"/>
      <c r="I35" s="43"/>
      <c r="J35" s="43"/>
      <c r="K35" s="56">
        <f t="shared" si="3"/>
      </c>
    </row>
    <row r="36" spans="1:11" ht="15" customHeight="1" thickBot="1">
      <c r="A36" s="63" t="str">
        <f>Liste!C57</f>
        <v>Meister</v>
      </c>
      <c r="B36" s="107" t="str">
        <f>'Manns.'!K7</f>
        <v>------------</v>
      </c>
      <c r="C36" s="9"/>
      <c r="D36" s="63"/>
      <c r="E36" s="63"/>
      <c r="F36" s="63"/>
      <c r="G36" s="44"/>
      <c r="H36" s="44"/>
      <c r="I36" s="44"/>
      <c r="J36" s="44"/>
      <c r="K36" s="61">
        <f t="shared" si="3"/>
      </c>
    </row>
    <row r="37" spans="1:11" ht="15" customHeight="1" thickBot="1">
      <c r="A37" s="43" t="str">
        <f>Liste!C58</f>
        <v>Junioren</v>
      </c>
      <c r="B37" s="33" t="str">
        <f>'Manns.'!K8</f>
        <v>Julia Deckert</v>
      </c>
      <c r="C37" s="9"/>
      <c r="D37" s="43">
        <v>3.7</v>
      </c>
      <c r="E37" s="43">
        <v>10</v>
      </c>
      <c r="F37" s="43">
        <v>2.3</v>
      </c>
      <c r="G37" s="43">
        <v>2.5</v>
      </c>
      <c r="H37" s="43">
        <v>2.3</v>
      </c>
      <c r="I37" s="43">
        <v>2.9</v>
      </c>
      <c r="J37" s="43"/>
      <c r="K37" s="56">
        <f t="shared" si="3"/>
        <v>11.3</v>
      </c>
    </row>
    <row r="38" spans="1:11" ht="15" customHeight="1" thickBot="1">
      <c r="A38" s="63" t="str">
        <f>Liste!C59</f>
        <v>Junioren</v>
      </c>
      <c r="B38" s="107" t="str">
        <f>'Manns.'!K9</f>
        <v>Bianca Heimann</v>
      </c>
      <c r="C38" s="45"/>
      <c r="D38" s="63">
        <v>3.7</v>
      </c>
      <c r="E38" s="63">
        <v>10</v>
      </c>
      <c r="F38" s="63">
        <v>2.9</v>
      </c>
      <c r="G38" s="63">
        <v>2.9</v>
      </c>
      <c r="H38" s="63">
        <v>2.5</v>
      </c>
      <c r="I38" s="63">
        <v>2.7</v>
      </c>
      <c r="J38" s="63"/>
      <c r="K38" s="61">
        <f t="shared" si="3"/>
        <v>10.9</v>
      </c>
    </row>
    <row r="39" spans="1:11" ht="13.5" thickBot="1">
      <c r="A39" s="43" t="str">
        <f>Liste!C60</f>
        <v>Junioren</v>
      </c>
      <c r="B39" s="33" t="str">
        <f>'Manns.'!K10</f>
        <v>Joanne Kämmler</v>
      </c>
      <c r="C39" s="9"/>
      <c r="D39" s="43">
        <v>3.6</v>
      </c>
      <c r="E39" s="43">
        <v>10</v>
      </c>
      <c r="F39" s="43">
        <v>2.9</v>
      </c>
      <c r="G39" s="43">
        <v>2.3</v>
      </c>
      <c r="H39" s="43">
        <v>2.5</v>
      </c>
      <c r="I39" s="43">
        <v>2.8</v>
      </c>
      <c r="J39" s="43"/>
      <c r="K39" s="56">
        <f t="shared" si="3"/>
        <v>10.95</v>
      </c>
    </row>
    <row r="40" spans="1:11" ht="12.7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</row>
  </sheetData>
  <sheetProtection/>
  <mergeCells count="8">
    <mergeCell ref="A31:B31"/>
    <mergeCell ref="A40:K40"/>
    <mergeCell ref="A1:B1"/>
    <mergeCell ref="A10:K10"/>
    <mergeCell ref="A11:B11"/>
    <mergeCell ref="A20:K20"/>
    <mergeCell ref="A21:B21"/>
    <mergeCell ref="A30:K30"/>
  </mergeCells>
  <dataValidations count="3">
    <dataValidation type="custom" allowBlank="1" showInputMessage="1" showErrorMessage="1" errorTitle="Üngültiger B-Note Abzug" error="Der eingebene Abzug ist kleiner als 0 oder größer, als die maximal erreichbare B-Note" sqref="G24:I26 F19 F24:F27 F39 G38:I39 G36:I36 F34:F37 F29:I29 G16:I19 F14:F17 G4:I9 F4:F7 F9">
      <formula1>AND(G24&gt;=0,G24&lt;=$E24)</formula1>
    </dataValidation>
    <dataValidation type="custom" allowBlank="1" showInputMessage="1" showErrorMessage="1" errorTitle="Üngültiger B-Note Abzug" error="Der eingegebene Abzug ist kleiner als 0 oder größer als die maximal erreichbare B-Note" sqref="F23:I23 F3:I3 F28 G33:I35 F33 F38 G13:I15 F13 F18 F8">
      <formula1>AND(F23&gt;=0,F23&lt;=$E23)</formula1>
    </dataValidation>
    <dataValidation errorStyle="warning" type="list" allowBlank="1" showInputMessage="1" showErrorMessage="1" sqref="B34:B39 B14:B19 B24:B29 B4:B9">
      <formula1>Heimturnerinnen</formula1>
    </dataValidation>
  </dataValidations>
  <printOptions horizontalCentered="1"/>
  <pageMargins left="0.7874015748031497" right="0.7874015748031497" top="0.984251968503937" bottom="0.3937007874015748" header="0.31496062992125984" footer="0.1968503937007874"/>
  <pageSetup horizontalDpi="600" verticalDpi="600" orientation="landscape" paperSize="9" scale="77" r:id="rId1"/>
  <headerFooter alignWithMargins="0">
    <oddHeader>&amp;L&amp;"Arial,Fett"&amp;20&amp;A&amp;C&amp;"Arial,Fett"&amp;48 7. Gottlieb-Daimler-Cup 2009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Rech</dc:creator>
  <cp:keywords/>
  <dc:description/>
  <cp:lastModifiedBy>Mag. Robert Labner</cp:lastModifiedBy>
  <cp:lastPrinted>2009-04-29T14:37:33Z</cp:lastPrinted>
  <dcterms:created xsi:type="dcterms:W3CDTF">2003-05-01T12:09:42Z</dcterms:created>
  <dcterms:modified xsi:type="dcterms:W3CDTF">2009-04-29T14:54:34Z</dcterms:modified>
  <cp:category/>
  <cp:version/>
  <cp:contentType/>
  <cp:contentStatus/>
</cp:coreProperties>
</file>